
<file path=[Content_Types].xml><?xml version="1.0" encoding="utf-8"?>
<Types xmlns="http://schemas.openxmlformats.org/package/2006/content-types">
  <Override PartName="/xl/chartsheets/sheet17.xml" ContentType="application/vnd.openxmlformats-officedocument.spreadsheetml.chartsheet+xml"/>
  <Override PartName="/xl/theme/themeOverride4.xml" ContentType="application/vnd.openxmlformats-officedocument.themeOverrid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39.xml" ContentType="application/vnd.openxmlformats-officedocument.drawing+xml"/>
  <Override PartName="/customXml/itemProps1.xml" ContentType="application/vnd.openxmlformats-officedocument.customXmlProperties+xml"/>
  <Override PartName="/xl/worksheets/sheet7.xml" ContentType="application/vnd.openxmlformats-officedocument.spreadsheetml.worksheet+xml"/>
  <Override PartName="/xl/chartsheets/sheet13.xml" ContentType="application/vnd.openxmlformats-officedocument.spreadsheetml.chartsheet+xml"/>
  <Override PartName="/xl/drawings/drawing17.xml" ContentType="application/vnd.openxmlformats-officedocument.drawing+xml"/>
  <Override PartName="/xl/drawings/drawing28.xml" ContentType="application/vnd.openxmlformats-officedocument.drawingml.chartshapes+xml"/>
  <Override PartName="/xl/theme/themeOverride17.xml" ContentType="application/vnd.openxmlformats-officedocument.themeOverride+xml"/>
  <Override PartName="/xl/drawings/drawing46.xml" ContentType="application/vnd.openxmlformats-officedocument.drawingml.chartshapes+xml"/>
  <Default Extension="xml" ContentType="application/xml"/>
  <Override PartName="/xl/drawings/drawing2.xml" ContentType="application/vnd.openxmlformats-officedocument.drawingml.chartshapes+xml"/>
  <Override PartName="/xl/comments4.xml" ContentType="application/vnd.openxmlformats-officedocument.spreadsheetml.comments+xml"/>
  <Override PartName="/xl/drawings/drawing35.xml" ContentType="application/vnd.openxmlformats-officedocument.drawingml.chartshapes+xml"/>
  <Override PartName="/xl/drawings/drawing53.xml" ContentType="application/vnd.openxmlformats-officedocument.drawing+xml"/>
  <Override PartName="/xl/theme/themeOverride24.xml" ContentType="application/vnd.openxmlformats-officedocument.themeOverride+xml"/>
  <Override PartName="/xl/worksheets/sheet3.xml" ContentType="application/vnd.openxmlformats-officedocument.spreadsheetml.worksheet+xml"/>
  <Override PartName="/xl/chartsheets/sheet8.xml" ContentType="application/vnd.openxmlformats-officedocument.spreadsheetml.chartsheet+xml"/>
  <Override PartName="/xl/drawings/drawing13.xml" ContentType="application/vnd.openxmlformats-officedocument.drawing+xml"/>
  <Override PartName="/xl/drawings/drawing24.xml" ContentType="application/vnd.openxmlformats-officedocument.drawing+xml"/>
  <Override PartName="/xl/theme/themeOverride13.xml" ContentType="application/vnd.openxmlformats-officedocument.themeOverride+xml"/>
  <Override PartName="/xl/drawings/drawing42.xml" ContentType="application/vnd.openxmlformats-officedocument.drawingml.chartshapes+xml"/>
  <Override PartName="/docProps/custom.xml" ContentType="application/vnd.openxmlformats-officedocument.custom-properties+xml"/>
  <Override PartName="/xl/chartsheets/sheet4.xml" ContentType="application/vnd.openxmlformats-officedocument.spreadsheetml.chartsheet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theme/themeOverride20.xml" ContentType="application/vnd.openxmlformats-officedocument.themeOverride+xml"/>
  <Override PartName="/xl/sharedStrings.xml" ContentType="application/vnd.openxmlformats-officedocument.spreadsheetml.sharedStrings+xml"/>
  <Override PartName="/xl/theme/themeOverride9.xml" ContentType="application/vnd.openxmlformats-officedocument.themeOverride+xml"/>
  <Override PartName="/xl/charts/chart23.xml" ContentType="application/vnd.openxmlformats-officedocument.drawingml.chart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heets/sheet18.xml" ContentType="application/vnd.openxmlformats-officedocument.spreadsheetml.chartsheet+xml"/>
  <Default Extension="bin" ContentType="application/vnd.openxmlformats-officedocument.spreadsheetml.printerSettings"/>
  <Default Extension="png" ContentType="image/png"/>
  <Override PartName="/xl/theme/themeOverride5.xml" ContentType="application/vnd.openxmlformats-officedocument.themeOverride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drawings/drawing29.xml" ContentType="application/vnd.openxmlformats-officedocument.drawing+xml"/>
  <Override PartName="/xl/worksheets/sheet8.xml" ContentType="application/vnd.openxmlformats-officedocument.spreadsheetml.worksheet+xml"/>
  <Override PartName="/xl/chartsheets/sheet14.xml" ContentType="application/vnd.openxmlformats-officedocument.spreadsheetml.chartsheet+xml"/>
  <Override PartName="/xl/theme/themeOverride1.xml" ContentType="application/vnd.openxmlformats-officedocument.themeOverride+xml"/>
  <Override PartName="/xl/drawings/drawing18.xml" ContentType="application/vnd.openxmlformats-officedocument.drawing+xml"/>
  <Override PartName="/xl/drawings/drawing36.xml" ContentType="application/vnd.openxmlformats-officedocument.drawing+xml"/>
  <Override PartName="/xl/theme/themeOverride18.xml" ContentType="application/vnd.openxmlformats-officedocument.themeOverride+xml"/>
  <Override PartName="/xl/drawings/drawing4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heets/sheet9.xml" ContentType="application/vnd.openxmlformats-officedocument.spreadsheetml.chart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drawings/drawing25.xml" ContentType="application/vnd.openxmlformats-officedocument.drawing+xml"/>
  <Override PartName="/xl/drawings/drawing43.xml" ContentType="application/vnd.openxmlformats-officedocument.drawing+xml"/>
  <Override PartName="/xl/drawings/drawing54.xml" ContentType="application/vnd.openxmlformats-officedocument.drawingml.chartshapes+xml"/>
  <Override PartName="/xl/theme/themeOverride25.xml" ContentType="application/vnd.openxmlformats-officedocument.themeOverrid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14.xml" ContentType="application/vnd.openxmlformats-officedocument.drawingml.chartshapes+xml"/>
  <Override PartName="/xl/drawings/drawing23.xml" ContentType="application/vnd.openxmlformats-officedocument.drawingml.chartshapes+xml"/>
  <Override PartName="/xl/drawings/drawing32.xml" ContentType="application/vnd.openxmlformats-officedocument.drawing+xml"/>
  <Override PartName="/xl/theme/themeOverride14.xml" ContentType="application/vnd.openxmlformats-officedocument.themeOverride+xml"/>
  <Override PartName="/xl/drawings/drawing41.xml" ContentType="application/vnd.openxmlformats-officedocument.drawing+xml"/>
  <Override PartName="/xl/charts/chart19.xml" ContentType="application/vnd.openxmlformats-officedocument.drawingml.chart+xml"/>
  <Override PartName="/xl/theme/themeOverride23.xml" ContentType="application/vnd.openxmlformats-officedocument.themeOverride+xml"/>
  <Override PartName="/xl/drawings/drawing52.xml" ContentType="application/vnd.openxmlformats-officedocument.drawingml.chartshapes+xml"/>
  <Override PartName="/xl/chartsheets/sheet5.xml" ContentType="application/vnd.openxmlformats-officedocument.spreadsheetml.chartsheet+xml"/>
  <Default Extension="vml" ContentType="application/vnd.openxmlformats-officedocument.vmlDrawing"/>
  <Override PartName="/xl/comments1.xml" ContentType="application/vnd.openxmlformats-officedocument.spreadsheetml.comments+xml"/>
  <Default Extension="tiff" ContentType="image/tiff"/>
  <Override PartName="/xl/drawings/drawing12.xml" ContentType="application/vnd.openxmlformats-officedocument.drawingml.chartshapes+xml"/>
  <Override PartName="/xl/drawings/drawing21.xml" ContentType="application/vnd.openxmlformats-officedocument.drawingml.chartshapes+xml"/>
  <Override PartName="/xl/theme/themeOverride12.xml" ContentType="application/vnd.openxmlformats-officedocument.themeOverride+xml"/>
  <Override PartName="/xl/drawings/drawing30.xml" ContentType="application/vnd.openxmlformats-officedocument.drawingml.chartshapes+xml"/>
  <Override PartName="/xl/charts/chart17.xml" ContentType="application/vnd.openxmlformats-officedocument.drawingml.chart+xml"/>
  <Override PartName="/xl/theme/themeOverride21.xml" ContentType="application/vnd.openxmlformats-officedocument.themeOverride+xml"/>
  <Override PartName="/xl/drawings/drawing50.xml" ContentType="application/vnd.openxmlformats-officedocument.drawingml.chartshapes+xml"/>
  <Override PartName="/xl/calcChain.xml" ContentType="application/vnd.openxmlformats-officedocument.spreadsheetml.calcChain+xml"/>
  <Override PartName="/xl/chartsheets/sheet3.xml" ContentType="application/vnd.openxmlformats-officedocument.spreadsheetml.chartsheet+xml"/>
  <Override PartName="/xl/drawings/drawing10.xml" ContentType="application/vnd.openxmlformats-officedocument.drawing+xml"/>
  <Override PartName="/xl/theme/themeOverride8.xml" ContentType="application/vnd.openxmlformats-officedocument.themeOverride+xml"/>
  <Override PartName="/xl/theme/themeOverride10.xml" ContentType="application/vnd.openxmlformats-officedocument.themeOverride+xml"/>
  <Override PartName="/xl/charts/chart13.xml" ContentType="application/vnd.openxmlformats-officedocument.drawingml.chart+xml"/>
  <Override PartName="/xl/charts/chart15.xml" ContentType="application/vnd.openxmlformats-officedocument.drawingml.chart+xml"/>
  <Override PartName="/xl/charts/chart24.xml" ContentType="application/vnd.openxmlformats-officedocument.drawingml.chart+xml"/>
  <Override PartName="/xl/chartsheets/sheet1.xml" ContentType="application/vnd.openxmlformats-officedocument.spreadsheetml.chartsheet+xml"/>
  <Override PartName="/xl/chartsheets/sheet19.xml" ContentType="application/vnd.openxmlformats-officedocument.spreadsheetml.chartsheet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drawings/drawing19.xml" ContentType="application/vnd.openxmlformats-officedocument.drawingml.chartshapes+xml"/>
  <Override PartName="/xl/theme/themeOverride19.xml" ContentType="application/vnd.openxmlformats-officedocument.themeOverride+xml"/>
  <Override PartName="/xl/drawings/drawing48.xml" ContentType="application/vnd.openxmlformats-officedocument.drawingml.chartshapes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omments6.xml" ContentType="application/vnd.openxmlformats-officedocument.spreadsheetml.comments+xml"/>
  <Override PartName="/xl/drawings/drawing37.xml" ContentType="application/vnd.openxmlformats-officedocument.drawing+xml"/>
  <Override PartName="/xl/drawings/drawing55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chartsheets/sheet11.xml" ContentType="application/vnd.openxmlformats-officedocument.spreadsheetml.chartsheet+xml"/>
  <Override PartName="/xl/drawings/drawing15.xml" ContentType="application/vnd.openxmlformats-officedocument.drawing+xml"/>
  <Override PartName="/xl/drawings/drawing26.xml" ContentType="application/vnd.openxmlformats-officedocument.drawingml.chartshapes+xml"/>
  <Override PartName="/xl/theme/themeOverride15.xml" ContentType="application/vnd.openxmlformats-officedocument.themeOverride+xml"/>
  <Override PartName="/xl/drawings/drawing44.xml" ContentType="application/vnd.openxmlformats-officedocument.drawingml.chartshapes+xml"/>
  <Override PartName="/xl/chartsheets/sheet6.xml" ContentType="application/vnd.openxmlformats-officedocument.spreadsheetml.chartsheet+xml"/>
  <Override PartName="/xl/comments2.xml" ContentType="application/vnd.openxmlformats-officedocument.spreadsheetml.comments+xml"/>
  <Override PartName="/xl/drawings/drawing22.xml" ContentType="application/vnd.openxmlformats-officedocument.drawing+xml"/>
  <Override PartName="/xl/drawings/drawing33.xml" ContentType="application/vnd.openxmlformats-officedocument.drawingml.chartshapes+xml"/>
  <Override PartName="/xl/charts/chart18.xml" ContentType="application/vnd.openxmlformats-officedocument.drawingml.chart+xml"/>
  <Override PartName="/xl/theme/themeOverride22.xml" ContentType="application/vnd.openxmlformats-officedocument.themeOverride+xml"/>
  <Override PartName="/xl/drawings/drawing5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theme/themeOverride11.xml" ContentType="application/vnd.openxmlformats-officedocument.themeOverride+xml"/>
  <Override PartName="/xl/drawings/drawing40.xml" ContentType="application/vnd.openxmlformats-officedocument.drawingml.chartshapes+xml"/>
  <Override PartName="/xl/charts/chart25.xml" ContentType="application/vnd.openxmlformats-officedocument.drawingml.chart+xml"/>
  <Override PartName="/xl/chartsheets/sheet2.xml" ContentType="application/vnd.openxmlformats-officedocument.spreadsheetml.chartsheet+xml"/>
  <Override PartName="/xl/charts/chart14.xml" ContentType="application/vnd.openxmlformats-officedocument.drawingml.chart+xml"/>
  <Override PartName="/xl/theme/themeOverride7.xml" ContentType="application/vnd.openxmlformats-officedocument.themeOverride+xml"/>
  <Override PartName="/xl/charts/chart21.xml" ContentType="application/vnd.openxmlformats-officedocument.drawingml.chart+xml"/>
  <Override PartName="/xl/drawings/drawing9.xml" ContentType="application/vnd.openxmlformats-officedocument.drawingml.chartshapes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heets/sheet16.xml" ContentType="application/vnd.openxmlformats-officedocument.spreadsheetml.chartsheet+xml"/>
  <Override PartName="/xl/theme/themeOverride3.xml" ContentType="application/vnd.openxmlformats-officedocument.themeOverride+xml"/>
  <Override PartName="/xl/drawings/drawing38.xml" ContentType="application/vnd.openxmlformats-officedocument.drawingml.chartshapes+xml"/>
  <Override PartName="/xl/drawings/drawing49.xml" ContentType="application/vnd.openxmlformats-officedocument.drawing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drawings/drawing5.xml" ContentType="application/vnd.openxmlformats-officedocument.drawingml.chartshapes+xml"/>
  <Override PartName="/xl/charts/chart3.xml" ContentType="application/vnd.openxmlformats-officedocument.drawingml.chart+xml"/>
  <Override PartName="/xl/drawings/drawing27.xml" ContentType="application/vnd.openxmlformats-officedocument.drawing+xml"/>
  <Override PartName="/xl/comments7.xml" ContentType="application/vnd.openxmlformats-officedocument.spreadsheetml.comments+xml"/>
  <Override PartName="/xl/drawings/drawing45.xml" ContentType="application/vnd.openxmlformats-officedocument.drawing+xml"/>
  <Override PartName="/xl/drawings/drawing56.xml" ContentType="application/vnd.openxmlformats-officedocument.drawingml.chartshapes+xml"/>
  <Override PartName="/xl/chartsheets/sheet12.xml" ContentType="application/vnd.openxmlformats-officedocument.spreadsheetml.chartsheet+xml"/>
  <Override PartName="/xl/drawings/drawing16.xml" ContentType="application/vnd.openxmlformats-officedocument.drawingml.chartshapes+xml"/>
  <Override PartName="/xl/drawings/drawing34.xml" ContentType="application/vnd.openxmlformats-officedocument.drawing+xml"/>
  <Override PartName="/xl/theme/themeOverride16.xml" ContentType="application/vnd.openxmlformats-officedocument.themeOverrid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4240" windowHeight="13140" tabRatio="936"/>
  </bookViews>
  <sheets>
    <sheet name="Estação" sheetId="1" r:id="rId1"/>
    <sheet name="Parâmetros" sheetId="2" state="hidden" r:id="rId2"/>
    <sheet name="O3" sheetId="5" r:id="rId3"/>
    <sheet name="CALC. O3" sheetId="22" state="hidden" r:id="rId4"/>
    <sheet name="O3 - CONAMA" sheetId="23" r:id="rId5"/>
    <sheet name="IQA - O3" sheetId="24" r:id="rId6"/>
    <sheet name="CO" sheetId="8" r:id="rId7"/>
    <sheet name="CALC. CO" sheetId="25" state="hidden" r:id="rId8"/>
    <sheet name="CO - CONAMA" sheetId="26" r:id="rId9"/>
    <sheet name="IQA - CO" sheetId="27" r:id="rId10"/>
    <sheet name="NOx" sheetId="10" r:id="rId11"/>
    <sheet name="CALC. NO2" sheetId="28" state="hidden" r:id="rId12"/>
    <sheet name="NO2 - CONAMA" sheetId="29" r:id="rId13"/>
    <sheet name="IQA - NO2" sheetId="30" r:id="rId14"/>
    <sheet name="SO2" sheetId="9" r:id="rId15"/>
    <sheet name="CALC. SO2" sheetId="31" state="hidden" r:id="rId16"/>
    <sheet name="SO2 - CONAMA" sheetId="32" r:id="rId17"/>
    <sheet name="IQA - SO2" sheetId="33" r:id="rId18"/>
    <sheet name="MP" sheetId="12" r:id="rId19"/>
    <sheet name="CALC. PM2,5" sheetId="34" state="hidden" r:id="rId20"/>
    <sheet name="PM2,5 - CONAMA" sheetId="35" r:id="rId21"/>
    <sheet name="IQA - PM2,5" sheetId="36" r:id="rId22"/>
    <sheet name="CALC. PM10" sheetId="37" state="hidden" r:id="rId23"/>
    <sheet name="PM10 - CONAMA" sheetId="38" r:id="rId24"/>
    <sheet name="IQA - PM10" sheetId="39" r:id="rId25"/>
    <sheet name="Temp." sheetId="15" r:id="rId26"/>
    <sheet name="TA" sheetId="14" r:id="rId27"/>
    <sheet name="UR" sheetId="16" r:id="rId28"/>
    <sheet name="PA" sheetId="18" r:id="rId29"/>
    <sheet name="RS" sheetId="17" r:id="rId30"/>
    <sheet name="VV" sheetId="19" r:id="rId31"/>
    <sheet name="DV" sheetId="20" r:id="rId32"/>
    <sheet name="PP" sheetId="21" r:id="rId3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91" i="1"/>
  <c r="R396"/>
  <c r="Q396"/>
  <c r="P396"/>
  <c r="O396"/>
  <c r="N396"/>
  <c r="M396"/>
  <c r="L396"/>
  <c r="K396"/>
  <c r="J396"/>
  <c r="I396"/>
  <c r="H396"/>
  <c r="G396"/>
  <c r="F396"/>
  <c r="E396"/>
  <c r="D396"/>
  <c r="C396"/>
  <c r="R395"/>
  <c r="Q395"/>
  <c r="P395"/>
  <c r="O395"/>
  <c r="N395"/>
  <c r="M395"/>
  <c r="L395"/>
  <c r="K395"/>
  <c r="J395"/>
  <c r="I395"/>
  <c r="H395"/>
  <c r="G395"/>
  <c r="F395"/>
  <c r="E395"/>
  <c r="D395"/>
  <c r="C395"/>
  <c r="R394"/>
  <c r="Q394"/>
  <c r="P394"/>
  <c r="O394"/>
  <c r="N394"/>
  <c r="M394"/>
  <c r="L394"/>
  <c r="K394"/>
  <c r="J394"/>
  <c r="I394"/>
  <c r="H394"/>
  <c r="G394"/>
  <c r="F394"/>
  <c r="E394"/>
  <c r="D394"/>
  <c r="C394"/>
  <c r="R393"/>
  <c r="Q393"/>
  <c r="P393"/>
  <c r="O393"/>
  <c r="N393"/>
  <c r="M393"/>
  <c r="L393"/>
  <c r="K393"/>
  <c r="J393"/>
  <c r="I393"/>
  <c r="H393"/>
  <c r="G393"/>
  <c r="F393"/>
  <c r="E393"/>
  <c r="D393"/>
  <c r="C393"/>
  <c r="A98" i="34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97"/>
  <c r="A95"/>
  <c r="A96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44"/>
  <c r="A45" i="2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44"/>
  <c r="A13" i="28" l="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13" i="37" l="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13" i="34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13" i="31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13" i="25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Y219" i="28" l="1"/>
  <c r="Z219" s="1"/>
  <c r="S235"/>
  <c r="T235" s="1"/>
  <c r="S255"/>
  <c r="T255" s="1"/>
  <c r="Q257"/>
  <c r="R257" s="1"/>
  <c r="W227"/>
  <c r="X227" s="1"/>
  <c r="U227"/>
  <c r="V227" s="1"/>
  <c r="Y227"/>
  <c r="Z227" s="1"/>
  <c r="Q227"/>
  <c r="R227" s="1"/>
  <c r="S227"/>
  <c r="T227" s="1"/>
  <c r="W219"/>
  <c r="X219" s="1"/>
  <c r="U219"/>
  <c r="V219" s="1"/>
  <c r="Q219"/>
  <c r="R219" s="1"/>
  <c r="S219"/>
  <c r="T219" s="1"/>
  <c r="S261"/>
  <c r="T261" s="1"/>
  <c r="Y261"/>
  <c r="Z261" s="1"/>
  <c r="Q261"/>
  <c r="R261" s="1"/>
  <c r="W261"/>
  <c r="X261" s="1"/>
  <c r="U261"/>
  <c r="V261" s="1"/>
  <c r="U235"/>
  <c r="V235" s="1"/>
  <c r="Y235"/>
  <c r="Z235" s="1"/>
  <c r="Q235"/>
  <c r="R235" s="1"/>
  <c r="U255"/>
  <c r="V255" s="1"/>
  <c r="W255"/>
  <c r="X255" s="1"/>
  <c r="Q255"/>
  <c r="R255" s="1"/>
  <c r="Y255"/>
  <c r="Z255" s="1"/>
  <c r="S245"/>
  <c r="T245" s="1"/>
  <c r="U245"/>
  <c r="V245" s="1"/>
  <c r="Y245"/>
  <c r="Z245" s="1"/>
  <c r="W245"/>
  <c r="X245" s="1"/>
  <c r="Q245"/>
  <c r="R245" s="1"/>
  <c r="S257"/>
  <c r="T257" s="1"/>
  <c r="Y257" l="1"/>
  <c r="Z257" s="1"/>
  <c r="W235"/>
  <c r="X235" s="1"/>
  <c r="U257"/>
  <c r="V257" s="1"/>
  <c r="W257"/>
  <c r="X257" s="1"/>
  <c r="S216"/>
  <c r="T216" s="1"/>
  <c r="Y216"/>
  <c r="Z216" s="1"/>
  <c r="U216"/>
  <c r="V216" s="1"/>
  <c r="Q216"/>
  <c r="R216" s="1"/>
  <c r="W216"/>
  <c r="X216" s="1"/>
  <c r="Q250"/>
  <c r="R250" s="1"/>
  <c r="Y250"/>
  <c r="Z250" s="1"/>
  <c r="W250"/>
  <c r="X250" s="1"/>
  <c r="S250"/>
  <c r="T250" s="1"/>
  <c r="U250"/>
  <c r="V250" s="1"/>
  <c r="Y221"/>
  <c r="Z221" s="1"/>
  <c r="Q221"/>
  <c r="R221" s="1"/>
  <c r="W221"/>
  <c r="X221" s="1"/>
  <c r="S221"/>
  <c r="T221" s="1"/>
  <c r="U221"/>
  <c r="V221" s="1"/>
  <c r="W226"/>
  <c r="X226" s="1"/>
  <c r="U226"/>
  <c r="V226" s="1"/>
  <c r="S226"/>
  <c r="T226" s="1"/>
  <c r="Y226"/>
  <c r="Z226" s="1"/>
  <c r="Q226"/>
  <c r="R226" s="1"/>
  <c r="U241"/>
  <c r="V241" s="1"/>
  <c r="S241"/>
  <c r="T241" s="1"/>
  <c r="W241"/>
  <c r="X241" s="1"/>
  <c r="Y241"/>
  <c r="Z241" s="1"/>
  <c r="Q241"/>
  <c r="R241" s="1"/>
  <c r="U263"/>
  <c r="V263" s="1"/>
  <c r="S263"/>
  <c r="T263" s="1"/>
  <c r="Y263"/>
  <c r="Z263" s="1"/>
  <c r="Q263"/>
  <c r="R263" s="1"/>
  <c r="W263"/>
  <c r="X263" s="1"/>
  <c r="Y228"/>
  <c r="Z228" s="1"/>
  <c r="Q228"/>
  <c r="R228" s="1"/>
  <c r="W228"/>
  <c r="X228" s="1"/>
  <c r="U228"/>
  <c r="V228" s="1"/>
  <c r="S228"/>
  <c r="T228" s="1"/>
  <c r="W260"/>
  <c r="X260" s="1"/>
  <c r="Q260"/>
  <c r="R260" s="1"/>
  <c r="U260"/>
  <c r="V260" s="1"/>
  <c r="S260"/>
  <c r="T260" s="1"/>
  <c r="Y260"/>
  <c r="Z260" s="1"/>
  <c r="S238"/>
  <c r="T238" s="1"/>
  <c r="Y238"/>
  <c r="Z238" s="1"/>
  <c r="Q238"/>
  <c r="R238" s="1"/>
  <c r="W238"/>
  <c r="X238" s="1"/>
  <c r="U238"/>
  <c r="V238" s="1"/>
  <c r="Y220"/>
  <c r="Z220" s="1"/>
  <c r="Q220"/>
  <c r="R220" s="1"/>
  <c r="W220"/>
  <c r="X220" s="1"/>
  <c r="U220"/>
  <c r="V220" s="1"/>
  <c r="S220"/>
  <c r="T220" s="1"/>
  <c r="S256"/>
  <c r="T256" s="1"/>
  <c r="Y256"/>
  <c r="Z256" s="1"/>
  <c r="W256"/>
  <c r="X256" s="1"/>
  <c r="U256"/>
  <c r="V256" s="1"/>
  <c r="Q256"/>
  <c r="R256" s="1"/>
  <c r="S223"/>
  <c r="T223" s="1"/>
  <c r="Y223"/>
  <c r="Z223" s="1"/>
  <c r="Q223"/>
  <c r="R223" s="1"/>
  <c r="U223"/>
  <c r="V223" s="1"/>
  <c r="W223"/>
  <c r="X223" s="1"/>
  <c r="W249"/>
  <c r="X249" s="1"/>
  <c r="Y249"/>
  <c r="Z249" s="1"/>
  <c r="Q249"/>
  <c r="R249" s="1"/>
  <c r="S249"/>
  <c r="T249" s="1"/>
  <c r="U249"/>
  <c r="V249" s="1"/>
  <c r="Y262"/>
  <c r="Z262" s="1"/>
  <c r="Q262"/>
  <c r="R262" s="1"/>
  <c r="W262"/>
  <c r="X262" s="1"/>
  <c r="U262"/>
  <c r="V262" s="1"/>
  <c r="S262"/>
  <c r="T262" s="1"/>
  <c r="S231"/>
  <c r="T231" s="1"/>
  <c r="Y231"/>
  <c r="Z231" s="1"/>
  <c r="Q231"/>
  <c r="R231" s="1"/>
  <c r="U231"/>
  <c r="V231" s="1"/>
  <c r="W231"/>
  <c r="X231" s="1"/>
  <c r="U258"/>
  <c r="V258" s="1"/>
  <c r="W258"/>
  <c r="X258" s="1"/>
  <c r="S258"/>
  <c r="T258" s="1"/>
  <c r="Q258"/>
  <c r="R258" s="1"/>
  <c r="Y258"/>
  <c r="Z258" s="1"/>
  <c r="Y259"/>
  <c r="Z259" s="1"/>
  <c r="Q259"/>
  <c r="R259" s="1"/>
  <c r="W259"/>
  <c r="X259" s="1"/>
  <c r="U259"/>
  <c r="V259" s="1"/>
  <c r="S259"/>
  <c r="T259" s="1"/>
  <c r="Q244"/>
  <c r="R244" s="1"/>
  <c r="Y244"/>
  <c r="Z244" s="1"/>
  <c r="W244"/>
  <c r="X244" s="1"/>
  <c r="U244"/>
  <c r="V244" s="1"/>
  <c r="S244"/>
  <c r="T244" s="1"/>
  <c r="S222"/>
  <c r="T222" s="1"/>
  <c r="Y222"/>
  <c r="Z222" s="1"/>
  <c r="Q222"/>
  <c r="R222" s="1"/>
  <c r="W222"/>
  <c r="X222" s="1"/>
  <c r="U222"/>
  <c r="V222" s="1"/>
  <c r="S215"/>
  <c r="T215" s="1"/>
  <c r="Y215"/>
  <c r="Z215" s="1"/>
  <c r="Q215"/>
  <c r="R215" s="1"/>
  <c r="U215"/>
  <c r="V215" s="1"/>
  <c r="W215"/>
  <c r="X215" s="1"/>
  <c r="W246"/>
  <c r="X246" s="1"/>
  <c r="U246"/>
  <c r="V246" s="1"/>
  <c r="S246"/>
  <c r="T246" s="1"/>
  <c r="Y246"/>
  <c r="Z246" s="1"/>
  <c r="Q246"/>
  <c r="R246" s="1"/>
  <c r="W22" i="34"/>
  <c r="X22" s="1"/>
  <c r="S22"/>
  <c r="T22" s="1"/>
  <c r="Y22"/>
  <c r="Z22" s="1"/>
  <c r="Q22"/>
  <c r="R22" s="1"/>
  <c r="U22"/>
  <c r="V22" s="1"/>
  <c r="U217" i="28"/>
  <c r="V217" s="1"/>
  <c r="S217"/>
  <c r="T217" s="1"/>
  <c r="W217"/>
  <c r="X217" s="1"/>
  <c r="Y217"/>
  <c r="Z217" s="1"/>
  <c r="Q217"/>
  <c r="R217" s="1"/>
  <c r="S248"/>
  <c r="T248" s="1"/>
  <c r="Q248"/>
  <c r="R248" s="1"/>
  <c r="W248"/>
  <c r="X248" s="1"/>
  <c r="U248"/>
  <c r="V248" s="1"/>
  <c r="Y248"/>
  <c r="Z248" s="1"/>
  <c r="S253"/>
  <c r="T253" s="1"/>
  <c r="Y253"/>
  <c r="Z253" s="1"/>
  <c r="Q253"/>
  <c r="R253" s="1"/>
  <c r="U253"/>
  <c r="V253" s="1"/>
  <c r="W253"/>
  <c r="X253" s="1"/>
  <c r="W243"/>
  <c r="X243" s="1"/>
  <c r="U243"/>
  <c r="V243" s="1"/>
  <c r="Y243"/>
  <c r="Z243" s="1"/>
  <c r="Q243"/>
  <c r="R243" s="1"/>
  <c r="S243"/>
  <c r="T243" s="1"/>
  <c r="U225"/>
  <c r="V225" s="1"/>
  <c r="S225"/>
  <c r="T225" s="1"/>
  <c r="W225"/>
  <c r="X225" s="1"/>
  <c r="Y225"/>
  <c r="Z225" s="1"/>
  <c r="Q225"/>
  <c r="R225" s="1"/>
  <c r="Y237"/>
  <c r="Z237" s="1"/>
  <c r="Q237"/>
  <c r="R237" s="1"/>
  <c r="W237"/>
  <c r="X237" s="1"/>
  <c r="S237"/>
  <c r="T237" s="1"/>
  <c r="U237"/>
  <c r="V237" s="1"/>
  <c r="Y236"/>
  <c r="Z236" s="1"/>
  <c r="Q236"/>
  <c r="R236" s="1"/>
  <c r="W236"/>
  <c r="X236" s="1"/>
  <c r="U236"/>
  <c r="V236" s="1"/>
  <c r="S236"/>
  <c r="T236" s="1"/>
  <c r="U240"/>
  <c r="V240" s="1"/>
  <c r="S240"/>
  <c r="T240" s="1"/>
  <c r="Y240"/>
  <c r="Z240" s="1"/>
  <c r="Q240"/>
  <c r="R240" s="1"/>
  <c r="W240"/>
  <c r="X240" s="1"/>
  <c r="U224"/>
  <c r="V224" s="1"/>
  <c r="S224"/>
  <c r="T224" s="1"/>
  <c r="Y224"/>
  <c r="Z224" s="1"/>
  <c r="Q224"/>
  <c r="R224" s="1"/>
  <c r="W224"/>
  <c r="X224" s="1"/>
  <c r="S239"/>
  <c r="T239" s="1"/>
  <c r="Y239"/>
  <c r="Z239" s="1"/>
  <c r="Q239"/>
  <c r="R239" s="1"/>
  <c r="U239"/>
  <c r="V239" s="1"/>
  <c r="W239"/>
  <c r="X239" s="1"/>
  <c r="U233"/>
  <c r="V233" s="1"/>
  <c r="S233"/>
  <c r="T233" s="1"/>
  <c r="W233"/>
  <c r="X233" s="1"/>
  <c r="Y233"/>
  <c r="Z233" s="1"/>
  <c r="Q233"/>
  <c r="R233" s="1"/>
  <c r="U22" i="31"/>
  <c r="V22" s="1"/>
  <c r="S22"/>
  <c r="T22" s="1"/>
  <c r="W22"/>
  <c r="X22" s="1"/>
  <c r="Q22"/>
  <c r="R22" s="1"/>
  <c r="Y22"/>
  <c r="Z22" s="1"/>
  <c r="W242" i="28"/>
  <c r="X242" s="1"/>
  <c r="U242"/>
  <c r="V242" s="1"/>
  <c r="S242"/>
  <c r="T242" s="1"/>
  <c r="Y242"/>
  <c r="Z242" s="1"/>
  <c r="Q242"/>
  <c r="R242" s="1"/>
  <c r="W234"/>
  <c r="X234" s="1"/>
  <c r="U234"/>
  <c r="V234" s="1"/>
  <c r="S234"/>
  <c r="T234" s="1"/>
  <c r="Y234"/>
  <c r="Z234" s="1"/>
  <c r="Q234"/>
  <c r="R234" s="1"/>
  <c r="W218"/>
  <c r="X218" s="1"/>
  <c r="U218"/>
  <c r="V218" s="1"/>
  <c r="S218"/>
  <c r="T218" s="1"/>
  <c r="Y218"/>
  <c r="Z218" s="1"/>
  <c r="Q218"/>
  <c r="R218" s="1"/>
  <c r="S22" i="37"/>
  <c r="T22" s="1"/>
  <c r="Y22"/>
  <c r="Z22" s="1"/>
  <c r="Q22"/>
  <c r="R22" s="1"/>
  <c r="W22"/>
  <c r="X22" s="1"/>
  <c r="U22"/>
  <c r="V22" s="1"/>
  <c r="U247" i="28"/>
  <c r="V247" s="1"/>
  <c r="W247"/>
  <c r="X247" s="1"/>
  <c r="S247"/>
  <c r="T247" s="1"/>
  <c r="Q247"/>
  <c r="R247" s="1"/>
  <c r="Y247"/>
  <c r="Z247" s="1"/>
  <c r="Y251"/>
  <c r="Z251" s="1"/>
  <c r="Q251"/>
  <c r="R251" s="1"/>
  <c r="W251"/>
  <c r="X251" s="1"/>
  <c r="S251"/>
  <c r="T251" s="1"/>
  <c r="U251"/>
  <c r="V251" s="1"/>
  <c r="S230"/>
  <c r="T230" s="1"/>
  <c r="Y230"/>
  <c r="Z230" s="1"/>
  <c r="Q230"/>
  <c r="R230" s="1"/>
  <c r="W230"/>
  <c r="X230" s="1"/>
  <c r="U230"/>
  <c r="V230" s="1"/>
  <c r="Y254"/>
  <c r="Z254" s="1"/>
  <c r="Q254"/>
  <c r="R254" s="1"/>
  <c r="W254"/>
  <c r="X254" s="1"/>
  <c r="U254"/>
  <c r="V254" s="1"/>
  <c r="S254"/>
  <c r="T254" s="1"/>
  <c r="Y229"/>
  <c r="Z229" s="1"/>
  <c r="Q229"/>
  <c r="R229" s="1"/>
  <c r="W229"/>
  <c r="X229" s="1"/>
  <c r="S229"/>
  <c r="T229" s="1"/>
  <c r="U229"/>
  <c r="V229" s="1"/>
  <c r="Q252"/>
  <c r="R252" s="1"/>
  <c r="Y252"/>
  <c r="Z252" s="1"/>
  <c r="W252"/>
  <c r="X252" s="1"/>
  <c r="U252"/>
  <c r="V252" s="1"/>
  <c r="S252"/>
  <c r="T252" s="1"/>
  <c r="U232"/>
  <c r="V232" s="1"/>
  <c r="S232"/>
  <c r="T232" s="1"/>
  <c r="Y232"/>
  <c r="Z232" s="1"/>
  <c r="Q232"/>
  <c r="R232" s="1"/>
  <c r="W232"/>
  <c r="X232" s="1"/>
  <c r="V22" i="25" l="1"/>
  <c r="W22" s="1"/>
  <c r="T22"/>
  <c r="U22" s="1"/>
  <c r="Z22"/>
  <c r="AA22" s="1"/>
  <c r="R22"/>
  <c r="S22" s="1"/>
  <c r="X22"/>
  <c r="Y22" s="1"/>
  <c r="X22" i="22" l="1"/>
  <c r="Y22" s="1"/>
  <c r="Z22"/>
  <c r="AA22" s="1"/>
  <c r="V22"/>
  <c r="W22" s="1"/>
  <c r="T22"/>
  <c r="U22" s="1"/>
  <c r="R22"/>
  <c r="S22" s="1"/>
  <c r="R386" i="1" l="1"/>
  <c r="R387" s="1"/>
  <c r="Q386"/>
  <c r="Q387" s="1"/>
  <c r="P386"/>
  <c r="P387" s="1"/>
  <c r="O386"/>
  <c r="O387" s="1"/>
  <c r="N386"/>
  <c r="N387" s="1"/>
  <c r="M386"/>
  <c r="M387" s="1"/>
  <c r="L386"/>
  <c r="L387" s="1"/>
  <c r="K386"/>
  <c r="K387" s="1"/>
  <c r="J386"/>
  <c r="J387" s="1"/>
  <c r="I386"/>
  <c r="I387" s="1"/>
  <c r="H386"/>
  <c r="H387" s="1"/>
  <c r="G386"/>
  <c r="G387" s="1"/>
  <c r="F386"/>
  <c r="F387" s="1"/>
  <c r="E386"/>
  <c r="E387" s="1"/>
  <c r="D386"/>
  <c r="D387" s="1"/>
  <c r="C386"/>
  <c r="C387" s="1"/>
  <c r="R354"/>
  <c r="Q354"/>
  <c r="P354"/>
  <c r="O354"/>
  <c r="N354"/>
  <c r="M354"/>
  <c r="L354"/>
  <c r="K354"/>
  <c r="J354"/>
  <c r="J355" s="1"/>
  <c r="I354"/>
  <c r="H354"/>
  <c r="G354"/>
  <c r="F354"/>
  <c r="E354"/>
  <c r="D354"/>
  <c r="C354"/>
  <c r="R322"/>
  <c r="R323" s="1"/>
  <c r="Q322"/>
  <c r="Q323" s="1"/>
  <c r="P322"/>
  <c r="P323" s="1"/>
  <c r="O322"/>
  <c r="O323" s="1"/>
  <c r="N322"/>
  <c r="N323" s="1"/>
  <c r="M322"/>
  <c r="M323" s="1"/>
  <c r="L322"/>
  <c r="L323" s="1"/>
  <c r="K322"/>
  <c r="K323" s="1"/>
  <c r="J322"/>
  <c r="J323" s="1"/>
  <c r="I322"/>
  <c r="I323" s="1"/>
  <c r="H322"/>
  <c r="H323" s="1"/>
  <c r="G322"/>
  <c r="G323" s="1"/>
  <c r="F322"/>
  <c r="F323" s="1"/>
  <c r="E322"/>
  <c r="E323" s="1"/>
  <c r="D322"/>
  <c r="D323" s="1"/>
  <c r="C322"/>
  <c r="C323" s="1"/>
  <c r="R290"/>
  <c r="R291" s="1"/>
  <c r="Q290"/>
  <c r="Q291" s="1"/>
  <c r="P290"/>
  <c r="P291" s="1"/>
  <c r="O290"/>
  <c r="O291" s="1"/>
  <c r="N290"/>
  <c r="N291" s="1"/>
  <c r="M290"/>
  <c r="M291" s="1"/>
  <c r="L290"/>
  <c r="L291" s="1"/>
  <c r="K290"/>
  <c r="K291" s="1"/>
  <c r="J290"/>
  <c r="J291" s="1"/>
  <c r="I290"/>
  <c r="I291" s="1"/>
  <c r="H290"/>
  <c r="H291" s="1"/>
  <c r="G290"/>
  <c r="G291" s="1"/>
  <c r="F290"/>
  <c r="F291" s="1"/>
  <c r="E290"/>
  <c r="E291" s="1"/>
  <c r="D290"/>
  <c r="D291" s="1"/>
  <c r="C290"/>
  <c r="C291" s="1"/>
  <c r="R258"/>
  <c r="R259" s="1"/>
  <c r="Q258"/>
  <c r="Q259" s="1"/>
  <c r="P258"/>
  <c r="P259" s="1"/>
  <c r="O258"/>
  <c r="O259" s="1"/>
  <c r="N258"/>
  <c r="N259" s="1"/>
  <c r="M258"/>
  <c r="M259" s="1"/>
  <c r="L258"/>
  <c r="L259" s="1"/>
  <c r="K258"/>
  <c r="K259" s="1"/>
  <c r="J258"/>
  <c r="J259" s="1"/>
  <c r="I258"/>
  <c r="I259" s="1"/>
  <c r="H258"/>
  <c r="H259" s="1"/>
  <c r="G258"/>
  <c r="G259" s="1"/>
  <c r="F258"/>
  <c r="F259" s="1"/>
  <c r="E258"/>
  <c r="E259" s="1"/>
  <c r="D258"/>
  <c r="D259" s="1"/>
  <c r="C258"/>
  <c r="C259" s="1"/>
  <c r="R226"/>
  <c r="R227" s="1"/>
  <c r="Q226"/>
  <c r="Q227" s="1"/>
  <c r="P226"/>
  <c r="P227" s="1"/>
  <c r="O226"/>
  <c r="O227" s="1"/>
  <c r="N226"/>
  <c r="N227" s="1"/>
  <c r="M226"/>
  <c r="M227" s="1"/>
  <c r="L226"/>
  <c r="L227" s="1"/>
  <c r="K226"/>
  <c r="K227" s="1"/>
  <c r="J226"/>
  <c r="I226"/>
  <c r="I227" s="1"/>
  <c r="H226"/>
  <c r="H227" s="1"/>
  <c r="G226"/>
  <c r="G227" s="1"/>
  <c r="F226"/>
  <c r="F227" s="1"/>
  <c r="E226"/>
  <c r="E227" s="1"/>
  <c r="D226"/>
  <c r="D227" s="1"/>
  <c r="C226"/>
  <c r="C227" s="1"/>
  <c r="R194"/>
  <c r="R195" s="1"/>
  <c r="Q194"/>
  <c r="Q195" s="1"/>
  <c r="P194"/>
  <c r="P195" s="1"/>
  <c r="O194"/>
  <c r="O195" s="1"/>
  <c r="N194"/>
  <c r="N195" s="1"/>
  <c r="M194"/>
  <c r="M195" s="1"/>
  <c r="L194"/>
  <c r="L195" s="1"/>
  <c r="K194"/>
  <c r="K195" s="1"/>
  <c r="J194"/>
  <c r="J195" s="1"/>
  <c r="I194"/>
  <c r="I195" s="1"/>
  <c r="H194"/>
  <c r="H195" s="1"/>
  <c r="G194"/>
  <c r="G195" s="1"/>
  <c r="F194"/>
  <c r="F195" s="1"/>
  <c r="E194"/>
  <c r="E195" s="1"/>
  <c r="D194"/>
  <c r="D195" s="1"/>
  <c r="C194"/>
  <c r="C195" s="1"/>
  <c r="R162"/>
  <c r="R163" s="1"/>
  <c r="Q162"/>
  <c r="Q163" s="1"/>
  <c r="P162"/>
  <c r="P163" s="1"/>
  <c r="O162"/>
  <c r="O163" s="1"/>
  <c r="N162"/>
  <c r="N163" s="1"/>
  <c r="M162"/>
  <c r="M163" s="1"/>
  <c r="L162"/>
  <c r="L163" s="1"/>
  <c r="K162"/>
  <c r="K163" s="1"/>
  <c r="J162"/>
  <c r="J163" s="1"/>
  <c r="I162"/>
  <c r="I163" s="1"/>
  <c r="H162"/>
  <c r="H163" s="1"/>
  <c r="G162"/>
  <c r="G163" s="1"/>
  <c r="F162"/>
  <c r="F163" s="1"/>
  <c r="E162"/>
  <c r="E163" s="1"/>
  <c r="D162"/>
  <c r="D163" s="1"/>
  <c r="C162"/>
  <c r="C163" s="1"/>
  <c r="R130"/>
  <c r="R131" s="1"/>
  <c r="Q130"/>
  <c r="Q131" s="1"/>
  <c r="P130"/>
  <c r="P131" s="1"/>
  <c r="O130"/>
  <c r="O131" s="1"/>
  <c r="N130"/>
  <c r="N131" s="1"/>
  <c r="M130"/>
  <c r="M131" s="1"/>
  <c r="L130"/>
  <c r="L131" s="1"/>
  <c r="K130"/>
  <c r="K131" s="1"/>
  <c r="J130"/>
  <c r="J131" s="1"/>
  <c r="I130"/>
  <c r="I131" s="1"/>
  <c r="H130"/>
  <c r="H131" s="1"/>
  <c r="G130"/>
  <c r="G131" s="1"/>
  <c r="F130"/>
  <c r="F131" s="1"/>
  <c r="E130"/>
  <c r="E131" s="1"/>
  <c r="D130"/>
  <c r="D131" s="1"/>
  <c r="C130"/>
  <c r="C131" s="1"/>
  <c r="R98"/>
  <c r="R99" s="1"/>
  <c r="Q98"/>
  <c r="Q99" s="1"/>
  <c r="P98"/>
  <c r="P99" s="1"/>
  <c r="O98"/>
  <c r="O99" s="1"/>
  <c r="N98"/>
  <c r="N99" s="1"/>
  <c r="M98"/>
  <c r="M99" s="1"/>
  <c r="L98"/>
  <c r="L99" s="1"/>
  <c r="K98"/>
  <c r="K99" s="1"/>
  <c r="J98"/>
  <c r="J99" s="1"/>
  <c r="I98"/>
  <c r="I99" s="1"/>
  <c r="H98"/>
  <c r="H99" s="1"/>
  <c r="G98"/>
  <c r="G99" s="1"/>
  <c r="F98"/>
  <c r="F99" s="1"/>
  <c r="E98"/>
  <c r="E99" s="1"/>
  <c r="D98"/>
  <c r="D99" s="1"/>
  <c r="C98"/>
  <c r="C99" s="1"/>
  <c r="R66"/>
  <c r="R67" s="1"/>
  <c r="Q66"/>
  <c r="Q67" s="1"/>
  <c r="P66"/>
  <c r="P67" s="1"/>
  <c r="O66"/>
  <c r="O67" s="1"/>
  <c r="N66"/>
  <c r="N67" s="1"/>
  <c r="M66"/>
  <c r="M67" s="1"/>
  <c r="L66"/>
  <c r="L67" s="1"/>
  <c r="K66"/>
  <c r="K67" s="1"/>
  <c r="J66"/>
  <c r="J67" s="1"/>
  <c r="I66"/>
  <c r="I67" s="1"/>
  <c r="H66"/>
  <c r="H67" s="1"/>
  <c r="G66"/>
  <c r="G67" s="1"/>
  <c r="F66"/>
  <c r="F67" s="1"/>
  <c r="E66"/>
  <c r="E67" s="1"/>
  <c r="D66"/>
  <c r="D67" s="1"/>
  <c r="C66"/>
  <c r="C67" s="1"/>
  <c r="R355" l="1"/>
  <c r="R397"/>
  <c r="Q355"/>
  <c r="Q397"/>
  <c r="P355"/>
  <c r="P397"/>
  <c r="O355"/>
  <c r="O397"/>
  <c r="N355"/>
  <c r="N397"/>
  <c r="M355"/>
  <c r="M397"/>
  <c r="L355"/>
  <c r="L397"/>
  <c r="K355"/>
  <c r="K397"/>
  <c r="I355"/>
  <c r="I397"/>
  <c r="H355"/>
  <c r="H397"/>
  <c r="G355"/>
  <c r="G397"/>
  <c r="F355"/>
  <c r="F397"/>
  <c r="E355"/>
  <c r="E397"/>
  <c r="D355"/>
  <c r="D397"/>
  <c r="C355"/>
  <c r="C397"/>
  <c r="J227"/>
  <c r="J397"/>
  <c r="R34"/>
  <c r="R35" s="1"/>
  <c r="Q34"/>
  <c r="Q35" s="1"/>
  <c r="P34"/>
  <c r="P35" s="1"/>
  <c r="O34"/>
  <c r="O35" s="1"/>
  <c r="N34"/>
  <c r="N35" s="1"/>
  <c r="M34"/>
  <c r="M35" s="1"/>
  <c r="L34"/>
  <c r="L35" s="1"/>
  <c r="K34"/>
  <c r="K35" s="1"/>
  <c r="J34"/>
  <c r="J35" s="1"/>
  <c r="I34"/>
  <c r="I35" s="1"/>
  <c r="H34"/>
  <c r="H35" s="1"/>
  <c r="G34"/>
  <c r="G35" s="1"/>
  <c r="F34"/>
  <c r="F35" s="1"/>
  <c r="E34"/>
  <c r="E35" s="1"/>
  <c r="D34"/>
  <c r="D35" s="1"/>
  <c r="C34"/>
  <c r="C35" s="1"/>
  <c r="D61" i="2" l="1"/>
  <c r="B72" i="22" s="1"/>
  <c r="E61" i="2"/>
  <c r="B72" i="25" s="1"/>
  <c r="S390" i="1"/>
  <c r="Q391" s="1"/>
  <c r="F391" l="1"/>
  <c r="K391"/>
  <c r="O391"/>
  <c r="E391"/>
  <c r="I391"/>
  <c r="J391"/>
  <c r="N391"/>
  <c r="R391"/>
  <c r="C391"/>
  <c r="G391"/>
  <c r="L391"/>
  <c r="P391"/>
  <c r="D391"/>
  <c r="H391"/>
  <c r="M391"/>
  <c r="T397"/>
  <c r="T396" l="1"/>
  <c r="T394"/>
  <c r="T393"/>
  <c r="T395"/>
  <c r="B266" i="2"/>
  <c r="D266"/>
  <c r="B277" i="22" s="1"/>
  <c r="E266" i="2"/>
  <c r="B277" i="25" s="1"/>
  <c r="F266" i="2"/>
  <c r="G266"/>
  <c r="B277" i="28" s="1"/>
  <c r="C277" s="1"/>
  <c r="H266" i="2"/>
  <c r="I266"/>
  <c r="B277" i="31" s="1"/>
  <c r="J266" i="2"/>
  <c r="B277" i="37" s="1"/>
  <c r="K266" i="2"/>
  <c r="B277" i="34" s="1"/>
  <c r="L266" i="2"/>
  <c r="M266"/>
  <c r="N266"/>
  <c r="O266"/>
  <c r="P266"/>
  <c r="Q266"/>
  <c r="R266"/>
  <c r="B267"/>
  <c r="D267"/>
  <c r="B278" i="22" s="1"/>
  <c r="E267" i="2"/>
  <c r="B278" i="25" s="1"/>
  <c r="F267" i="2"/>
  <c r="G267"/>
  <c r="B278" i="28" s="1"/>
  <c r="C278" s="1"/>
  <c r="H267" i="2"/>
  <c r="I267"/>
  <c r="B278" i="31" s="1"/>
  <c r="K267" i="2"/>
  <c r="B278" i="34" s="1"/>
  <c r="L267" i="2"/>
  <c r="M267"/>
  <c r="N267"/>
  <c r="O267"/>
  <c r="P267"/>
  <c r="Q267"/>
  <c r="R267"/>
  <c r="B268"/>
  <c r="D268"/>
  <c r="B279" i="22" s="1"/>
  <c r="E268" i="2"/>
  <c r="B279" i="25" s="1"/>
  <c r="F268" i="2"/>
  <c r="G268"/>
  <c r="B279" i="28" s="1"/>
  <c r="C279" s="1"/>
  <c r="H268" i="2"/>
  <c r="I268"/>
  <c r="B279" i="31" s="1"/>
  <c r="K268" i="2"/>
  <c r="B279" i="34" s="1"/>
  <c r="L268" i="2"/>
  <c r="M268"/>
  <c r="N268"/>
  <c r="O268"/>
  <c r="P268"/>
  <c r="Q268"/>
  <c r="R268"/>
  <c r="B269"/>
  <c r="D269"/>
  <c r="B280" i="22" s="1"/>
  <c r="E269" i="2"/>
  <c r="B280" i="25" s="1"/>
  <c r="F269" i="2"/>
  <c r="G269"/>
  <c r="B280" i="28" s="1"/>
  <c r="C280" s="1"/>
  <c r="H269" i="2"/>
  <c r="I269"/>
  <c r="B280" i="31" s="1"/>
  <c r="K269" i="2"/>
  <c r="B280" i="34" s="1"/>
  <c r="L269" i="2"/>
  <c r="M269"/>
  <c r="N269"/>
  <c r="O269"/>
  <c r="P269"/>
  <c r="Q269"/>
  <c r="R269"/>
  <c r="B270"/>
  <c r="D270"/>
  <c r="B281" i="22" s="1"/>
  <c r="E270" i="2"/>
  <c r="B281" i="25" s="1"/>
  <c r="F270" i="2"/>
  <c r="G270"/>
  <c r="B281" i="28" s="1"/>
  <c r="C281" s="1"/>
  <c r="H270" i="2"/>
  <c r="I270"/>
  <c r="B281" i="31" s="1"/>
  <c r="K270" i="2"/>
  <c r="B281" i="34" s="1"/>
  <c r="L270" i="2"/>
  <c r="M270"/>
  <c r="N270"/>
  <c r="O270"/>
  <c r="P270"/>
  <c r="Q270"/>
  <c r="R270"/>
  <c r="D271"/>
  <c r="B282" i="22" s="1"/>
  <c r="E271" i="2"/>
  <c r="B282" i="25" s="1"/>
  <c r="F271" i="2"/>
  <c r="G271"/>
  <c r="B282" i="28" s="1"/>
  <c r="C282" s="1"/>
  <c r="H271" i="2"/>
  <c r="I271"/>
  <c r="B282" i="31" s="1"/>
  <c r="K271" i="2"/>
  <c r="B282" i="34" s="1"/>
  <c r="D272" i="2"/>
  <c r="B283" i="22" s="1"/>
  <c r="E272" i="2"/>
  <c r="B283" i="25" s="1"/>
  <c r="F272" i="2"/>
  <c r="G272"/>
  <c r="B283" i="28" s="1"/>
  <c r="C283" s="1"/>
  <c r="H272" i="2"/>
  <c r="I272"/>
  <c r="B283" i="31" s="1"/>
  <c r="J272" i="2"/>
  <c r="B283" i="37" s="1"/>
  <c r="K272" i="2"/>
  <c r="B283" i="34" s="1"/>
  <c r="D273" i="2"/>
  <c r="B284" i="22" s="1"/>
  <c r="E273" i="2"/>
  <c r="B284" i="25" s="1"/>
  <c r="F273" i="2"/>
  <c r="G273"/>
  <c r="B284" i="28" s="1"/>
  <c r="C284" s="1"/>
  <c r="H273" i="2"/>
  <c r="I273"/>
  <c r="B284" i="31" s="1"/>
  <c r="K273" i="2"/>
  <c r="B284" i="34" s="1"/>
  <c r="D274" i="2"/>
  <c r="B285" i="22" s="1"/>
  <c r="E274" i="2"/>
  <c r="B285" i="25" s="1"/>
  <c r="F274" i="2"/>
  <c r="G274"/>
  <c r="B285" i="28" s="1"/>
  <c r="C285" s="1"/>
  <c r="H274" i="2"/>
  <c r="I274"/>
  <c r="B285" i="31" s="1"/>
  <c r="K274" i="2"/>
  <c r="B285" i="34" s="1"/>
  <c r="D275" i="2"/>
  <c r="B286" i="22" s="1"/>
  <c r="E275" i="2"/>
  <c r="B286" i="25" s="1"/>
  <c r="F275" i="2"/>
  <c r="G275"/>
  <c r="B286" i="28" s="1"/>
  <c r="C286" s="1"/>
  <c r="H275" i="2"/>
  <c r="I275"/>
  <c r="B286" i="31" s="1"/>
  <c r="K275" i="2"/>
  <c r="B286" i="34" s="1"/>
  <c r="B276" i="2"/>
  <c r="D276"/>
  <c r="B287" i="22" s="1"/>
  <c r="E276" i="2"/>
  <c r="B287" i="25" s="1"/>
  <c r="F276" i="2"/>
  <c r="G276"/>
  <c r="B287" i="28" s="1"/>
  <c r="C287" s="1"/>
  <c r="H276" i="2"/>
  <c r="I276"/>
  <c r="B287" i="31" s="1"/>
  <c r="K276" i="2"/>
  <c r="B287" i="34" s="1"/>
  <c r="L276" i="2"/>
  <c r="M276"/>
  <c r="N276"/>
  <c r="O276"/>
  <c r="P276"/>
  <c r="Q276"/>
  <c r="R276"/>
  <c r="B277"/>
  <c r="D277"/>
  <c r="B288" i="22" s="1"/>
  <c r="E277" i="2"/>
  <c r="B288" i="25" s="1"/>
  <c r="F277" i="2"/>
  <c r="G277"/>
  <c r="B288" i="28" s="1"/>
  <c r="C288" s="1"/>
  <c r="H277" i="2"/>
  <c r="I277"/>
  <c r="B288" i="31" s="1"/>
  <c r="K277" i="2"/>
  <c r="B288" i="34" s="1"/>
  <c r="L277" i="2"/>
  <c r="M277"/>
  <c r="N277"/>
  <c r="O277"/>
  <c r="P277"/>
  <c r="Q277"/>
  <c r="R277"/>
  <c r="B278"/>
  <c r="D278"/>
  <c r="B289" i="22" s="1"/>
  <c r="E278" i="2"/>
  <c r="B289" i="25" s="1"/>
  <c r="F278" i="2"/>
  <c r="G278"/>
  <c r="B289" i="28" s="1"/>
  <c r="C289" s="1"/>
  <c r="H278" i="2"/>
  <c r="I278"/>
  <c r="B289" i="31" s="1"/>
  <c r="J278" i="2"/>
  <c r="B289" i="37" s="1"/>
  <c r="K278" i="2"/>
  <c r="B289" i="34" s="1"/>
  <c r="L278" i="2"/>
  <c r="M278"/>
  <c r="N278"/>
  <c r="O278"/>
  <c r="P278"/>
  <c r="Q278"/>
  <c r="R278"/>
  <c r="B279"/>
  <c r="D279"/>
  <c r="B290" i="22" s="1"/>
  <c r="E279" i="2"/>
  <c r="B290" i="25" s="1"/>
  <c r="F279" i="2"/>
  <c r="G279"/>
  <c r="B290" i="28" s="1"/>
  <c r="C290" s="1"/>
  <c r="H279" i="2"/>
  <c r="I279"/>
  <c r="B290" i="31" s="1"/>
  <c r="J279" i="2"/>
  <c r="B290" i="37" s="1"/>
  <c r="K279" i="2"/>
  <c r="B290" i="34" s="1"/>
  <c r="L279" i="2"/>
  <c r="M279"/>
  <c r="N279"/>
  <c r="O279"/>
  <c r="P279"/>
  <c r="Q279"/>
  <c r="R279"/>
  <c r="B280"/>
  <c r="D280"/>
  <c r="B291" i="22" s="1"/>
  <c r="E280" i="2"/>
  <c r="B291" i="25" s="1"/>
  <c r="F280" i="2"/>
  <c r="G280"/>
  <c r="B291" i="28" s="1"/>
  <c r="C291" s="1"/>
  <c r="H280" i="2"/>
  <c r="I280"/>
  <c r="B291" i="31" s="1"/>
  <c r="J280" i="2"/>
  <c r="B291" i="37" s="1"/>
  <c r="K280" i="2"/>
  <c r="B291" i="34" s="1"/>
  <c r="L280" i="2"/>
  <c r="M280"/>
  <c r="N280"/>
  <c r="O280"/>
  <c r="P280"/>
  <c r="Q280"/>
  <c r="R280"/>
  <c r="B281"/>
  <c r="D281"/>
  <c r="B292" i="22" s="1"/>
  <c r="E281" i="2"/>
  <c r="B292" i="25" s="1"/>
  <c r="F281" i="2"/>
  <c r="G281"/>
  <c r="B292" i="28" s="1"/>
  <c r="C292" s="1"/>
  <c r="H281" i="2"/>
  <c r="I281"/>
  <c r="B292" i="31" s="1"/>
  <c r="J281" i="2"/>
  <c r="B292" i="37" s="1"/>
  <c r="K281" i="2"/>
  <c r="B292" i="34" s="1"/>
  <c r="L281" i="2"/>
  <c r="M281"/>
  <c r="N281"/>
  <c r="O281"/>
  <c r="P281"/>
  <c r="Q281"/>
  <c r="R281"/>
  <c r="B282"/>
  <c r="D282"/>
  <c r="B293" i="22" s="1"/>
  <c r="E282" i="2"/>
  <c r="B293" i="25" s="1"/>
  <c r="F282" i="2"/>
  <c r="G282"/>
  <c r="B293" i="28" s="1"/>
  <c r="C293" s="1"/>
  <c r="H282" i="2"/>
  <c r="I282"/>
  <c r="B293" i="31" s="1"/>
  <c r="J282" i="2"/>
  <c r="B293" i="37" s="1"/>
  <c r="K282" i="2"/>
  <c r="B293" i="34" s="1"/>
  <c r="L282" i="2"/>
  <c r="M282"/>
  <c r="N282"/>
  <c r="O282"/>
  <c r="P282"/>
  <c r="Q282"/>
  <c r="R282"/>
  <c r="B283"/>
  <c r="D283"/>
  <c r="B294" i="22" s="1"/>
  <c r="E283" i="2"/>
  <c r="B294" i="25" s="1"/>
  <c r="F283" i="2"/>
  <c r="G283"/>
  <c r="B294" i="28" s="1"/>
  <c r="C294" s="1"/>
  <c r="H283" i="2"/>
  <c r="I283"/>
  <c r="B294" i="31" s="1"/>
  <c r="J283" i="2"/>
  <c r="B294" i="37" s="1"/>
  <c r="K283" i="2"/>
  <c r="B294" i="34" s="1"/>
  <c r="L283" i="2"/>
  <c r="M283"/>
  <c r="N283"/>
  <c r="O283"/>
  <c r="P283"/>
  <c r="Q283"/>
  <c r="R283"/>
  <c r="B284"/>
  <c r="D284"/>
  <c r="B295" i="22" s="1"/>
  <c r="E284" i="2"/>
  <c r="B295" i="25" s="1"/>
  <c r="F284" i="2"/>
  <c r="G284"/>
  <c r="B295" i="28" s="1"/>
  <c r="C295" s="1"/>
  <c r="H284" i="2"/>
  <c r="I284"/>
  <c r="B295" i="31" s="1"/>
  <c r="J284" i="2"/>
  <c r="B295" i="37" s="1"/>
  <c r="K284" i="2"/>
  <c r="B295" i="34" s="1"/>
  <c r="L284" i="2"/>
  <c r="M284"/>
  <c r="N284"/>
  <c r="O284"/>
  <c r="P284"/>
  <c r="Q284"/>
  <c r="R284"/>
  <c r="B285"/>
  <c r="D285"/>
  <c r="B296" i="22" s="1"/>
  <c r="E285" i="2"/>
  <c r="B296" i="25" s="1"/>
  <c r="F285" i="2"/>
  <c r="G285"/>
  <c r="B296" i="28" s="1"/>
  <c r="C296" s="1"/>
  <c r="H285" i="2"/>
  <c r="I285"/>
  <c r="B296" i="31" s="1"/>
  <c r="J285" i="2"/>
  <c r="B296" i="37" s="1"/>
  <c r="K285" i="2"/>
  <c r="B296" i="34" s="1"/>
  <c r="L285" i="2"/>
  <c r="M285"/>
  <c r="N285"/>
  <c r="O285"/>
  <c r="P285"/>
  <c r="Q285"/>
  <c r="R285"/>
  <c r="B286"/>
  <c r="D286"/>
  <c r="B297" i="22" s="1"/>
  <c r="E286" i="2"/>
  <c r="B297" i="25" s="1"/>
  <c r="F286" i="2"/>
  <c r="G286"/>
  <c r="B297" i="28" s="1"/>
  <c r="C297" s="1"/>
  <c r="H286" i="2"/>
  <c r="I286"/>
  <c r="B297" i="31" s="1"/>
  <c r="J286" i="2"/>
  <c r="B297" i="37" s="1"/>
  <c r="K286" i="2"/>
  <c r="B297" i="34" s="1"/>
  <c r="L286" i="2"/>
  <c r="M286"/>
  <c r="N286"/>
  <c r="O286"/>
  <c r="P286"/>
  <c r="Q286"/>
  <c r="R286"/>
  <c r="B287"/>
  <c r="D287"/>
  <c r="B298" i="22" s="1"/>
  <c r="E287" i="2"/>
  <c r="B298" i="25" s="1"/>
  <c r="F287" i="2"/>
  <c r="G287"/>
  <c r="B298" i="28" s="1"/>
  <c r="C298" s="1"/>
  <c r="H287" i="2"/>
  <c r="I287"/>
  <c r="B298" i="31" s="1"/>
  <c r="J287" i="2"/>
  <c r="B298" i="37" s="1"/>
  <c r="K287" i="2"/>
  <c r="B298" i="34" s="1"/>
  <c r="L287" i="2"/>
  <c r="M287"/>
  <c r="N287"/>
  <c r="O287"/>
  <c r="P287"/>
  <c r="Q287"/>
  <c r="R287"/>
  <c r="B288"/>
  <c r="D288"/>
  <c r="B299" i="22" s="1"/>
  <c r="E288" i="2"/>
  <c r="B299" i="25" s="1"/>
  <c r="F288" i="2"/>
  <c r="G288"/>
  <c r="B299" i="28" s="1"/>
  <c r="C299" s="1"/>
  <c r="H288" i="2"/>
  <c r="I288"/>
  <c r="B299" i="31" s="1"/>
  <c r="J288" i="2"/>
  <c r="B299" i="37" s="1"/>
  <c r="K288" i="2"/>
  <c r="B299" i="34" s="1"/>
  <c r="L288" i="2"/>
  <c r="M288"/>
  <c r="N288"/>
  <c r="O288"/>
  <c r="P288"/>
  <c r="Q288"/>
  <c r="R288"/>
  <c r="B254"/>
  <c r="D254"/>
  <c r="B265" i="22" s="1"/>
  <c r="E254" i="2"/>
  <c r="B265" i="25" s="1"/>
  <c r="F254" i="2"/>
  <c r="G254"/>
  <c r="B265" i="28" s="1"/>
  <c r="C265" s="1"/>
  <c r="H254" i="2"/>
  <c r="K254"/>
  <c r="B265" i="34" s="1"/>
  <c r="L254" i="2"/>
  <c r="M254"/>
  <c r="N254"/>
  <c r="O254"/>
  <c r="P254"/>
  <c r="Q254"/>
  <c r="R254"/>
  <c r="B255"/>
  <c r="D255"/>
  <c r="B266" i="22" s="1"/>
  <c r="E255" i="2"/>
  <c r="B266" i="25" s="1"/>
  <c r="F255" i="2"/>
  <c r="G255"/>
  <c r="B266" i="28" s="1"/>
  <c r="C266" s="1"/>
  <c r="H255" i="2"/>
  <c r="I255"/>
  <c r="B266" i="31" s="1"/>
  <c r="J255" i="2"/>
  <c r="B266" i="37" s="1"/>
  <c r="K255" i="2"/>
  <c r="B266" i="34" s="1"/>
  <c r="L255" i="2"/>
  <c r="M255"/>
  <c r="N255"/>
  <c r="O255"/>
  <c r="P255"/>
  <c r="Q255"/>
  <c r="R255"/>
  <c r="B256"/>
  <c r="D256"/>
  <c r="B267" i="22" s="1"/>
  <c r="E256" i="2"/>
  <c r="B267" i="25" s="1"/>
  <c r="F256" i="2"/>
  <c r="G256"/>
  <c r="B267" i="28" s="1"/>
  <c r="C267" s="1"/>
  <c r="H256" i="2"/>
  <c r="I256"/>
  <c r="B267" i="31" s="1"/>
  <c r="J256" i="2"/>
  <c r="B267" i="37" s="1"/>
  <c r="K256" i="2"/>
  <c r="B267" i="34" s="1"/>
  <c r="L256" i="2"/>
  <c r="M256"/>
  <c r="N256"/>
  <c r="O256"/>
  <c r="P256"/>
  <c r="Q256"/>
  <c r="R256"/>
  <c r="B257"/>
  <c r="D257"/>
  <c r="B268" i="22" s="1"/>
  <c r="E257" i="2"/>
  <c r="B268" i="25" s="1"/>
  <c r="F257" i="2"/>
  <c r="G257"/>
  <c r="B268" i="28" s="1"/>
  <c r="C268" s="1"/>
  <c r="H257" i="2"/>
  <c r="I257"/>
  <c r="B268" i="31" s="1"/>
  <c r="J257" i="2"/>
  <c r="B268" i="37" s="1"/>
  <c r="K257" i="2"/>
  <c r="B268" i="34" s="1"/>
  <c r="L257" i="2"/>
  <c r="M257"/>
  <c r="N257"/>
  <c r="O257"/>
  <c r="P257"/>
  <c r="Q257"/>
  <c r="R257"/>
  <c r="B258"/>
  <c r="D258"/>
  <c r="B269" i="22" s="1"/>
  <c r="E258" i="2"/>
  <c r="B269" i="25" s="1"/>
  <c r="F258" i="2"/>
  <c r="G258"/>
  <c r="B269" i="28" s="1"/>
  <c r="C269" s="1"/>
  <c r="H258" i="2"/>
  <c r="I258"/>
  <c r="B269" i="31" s="1"/>
  <c r="J258" i="2"/>
  <c r="B269" i="37" s="1"/>
  <c r="K258" i="2"/>
  <c r="B269" i="34" s="1"/>
  <c r="L258" i="2"/>
  <c r="M258"/>
  <c r="N258"/>
  <c r="O258"/>
  <c r="P258"/>
  <c r="Q258"/>
  <c r="R258"/>
  <c r="B259"/>
  <c r="D259"/>
  <c r="B270" i="22" s="1"/>
  <c r="E259" i="2"/>
  <c r="B270" i="25" s="1"/>
  <c r="F259" i="2"/>
  <c r="G259"/>
  <c r="B270" i="28" s="1"/>
  <c r="C270" s="1"/>
  <c r="H259" i="2"/>
  <c r="I259"/>
  <c r="B270" i="31" s="1"/>
  <c r="J259" i="2"/>
  <c r="B270" i="37" s="1"/>
  <c r="K259" i="2"/>
  <c r="B270" i="34" s="1"/>
  <c r="L259" i="2"/>
  <c r="M259"/>
  <c r="N259"/>
  <c r="O259"/>
  <c r="P259"/>
  <c r="Q259"/>
  <c r="R259"/>
  <c r="B260"/>
  <c r="D260"/>
  <c r="B271" i="22" s="1"/>
  <c r="E260" i="2"/>
  <c r="B271" i="25" s="1"/>
  <c r="F260" i="2"/>
  <c r="G260"/>
  <c r="B271" i="28" s="1"/>
  <c r="C271" s="1"/>
  <c r="H260" i="2"/>
  <c r="I260"/>
  <c r="B271" i="31" s="1"/>
  <c r="J260" i="2"/>
  <c r="B271" i="37" s="1"/>
  <c r="K260" i="2"/>
  <c r="B271" i="34" s="1"/>
  <c r="L260" i="2"/>
  <c r="M260"/>
  <c r="N260"/>
  <c r="O260"/>
  <c r="P260"/>
  <c r="Q260"/>
  <c r="R260"/>
  <c r="B261"/>
  <c r="D261"/>
  <c r="B272" i="22" s="1"/>
  <c r="E261" i="2"/>
  <c r="B272" i="25" s="1"/>
  <c r="F261" i="2"/>
  <c r="G261"/>
  <c r="B272" i="28" s="1"/>
  <c r="C272" s="1"/>
  <c r="H261" i="2"/>
  <c r="I261"/>
  <c r="B272" i="31" s="1"/>
  <c r="J261" i="2"/>
  <c r="B272" i="37" s="1"/>
  <c r="K261" i="2"/>
  <c r="B272" i="34" s="1"/>
  <c r="L261" i="2"/>
  <c r="M261"/>
  <c r="N261"/>
  <c r="O261"/>
  <c r="P261"/>
  <c r="Q261"/>
  <c r="R261"/>
  <c r="B262"/>
  <c r="D262"/>
  <c r="B273" i="22" s="1"/>
  <c r="E262" i="2"/>
  <c r="B273" i="25" s="1"/>
  <c r="F262" i="2"/>
  <c r="G262"/>
  <c r="B273" i="28" s="1"/>
  <c r="C273" s="1"/>
  <c r="H262" i="2"/>
  <c r="I262"/>
  <c r="B273" i="31" s="1"/>
  <c r="J262" i="2"/>
  <c r="B273" i="37" s="1"/>
  <c r="K262" i="2"/>
  <c r="B273" i="34" s="1"/>
  <c r="L262" i="2"/>
  <c r="M262"/>
  <c r="N262"/>
  <c r="O262"/>
  <c r="P262"/>
  <c r="Q262"/>
  <c r="R262"/>
  <c r="B263"/>
  <c r="D263"/>
  <c r="B274" i="22" s="1"/>
  <c r="E263" i="2"/>
  <c r="B274" i="25" s="1"/>
  <c r="F263" i="2"/>
  <c r="G263"/>
  <c r="B274" i="28" s="1"/>
  <c r="C274" s="1"/>
  <c r="H263" i="2"/>
  <c r="I263"/>
  <c r="B274" i="31" s="1"/>
  <c r="J263" i="2"/>
  <c r="B274" i="37" s="1"/>
  <c r="K263" i="2"/>
  <c r="B274" i="34" s="1"/>
  <c r="L263" i="2"/>
  <c r="M263"/>
  <c r="N263"/>
  <c r="O263"/>
  <c r="P263"/>
  <c r="Q263"/>
  <c r="R263"/>
  <c r="B264"/>
  <c r="D264"/>
  <c r="B275" i="22" s="1"/>
  <c r="E264" i="2"/>
  <c r="B275" i="25" s="1"/>
  <c r="F264" i="2"/>
  <c r="G264"/>
  <c r="B275" i="28" s="1"/>
  <c r="C275" s="1"/>
  <c r="H264" i="2"/>
  <c r="I264"/>
  <c r="B275" i="31" s="1"/>
  <c r="J264" i="2"/>
  <c r="B275" i="37" s="1"/>
  <c r="K264" i="2"/>
  <c r="B275" i="34" s="1"/>
  <c r="L264" i="2"/>
  <c r="M264"/>
  <c r="N264"/>
  <c r="O264"/>
  <c r="P264"/>
  <c r="Q264"/>
  <c r="R264"/>
  <c r="B265"/>
  <c r="D265"/>
  <c r="B276" i="22" s="1"/>
  <c r="E265" i="2"/>
  <c r="B276" i="25" s="1"/>
  <c r="F265" i="2"/>
  <c r="G265"/>
  <c r="B276" i="28" s="1"/>
  <c r="C276" s="1"/>
  <c r="H265" i="2"/>
  <c r="I265"/>
  <c r="B276" i="31" s="1"/>
  <c r="J265" i="2"/>
  <c r="B276" i="37" s="1"/>
  <c r="K265" i="2"/>
  <c r="B276" i="34" s="1"/>
  <c r="L265" i="2"/>
  <c r="M265"/>
  <c r="N265"/>
  <c r="O265"/>
  <c r="P265"/>
  <c r="Q265"/>
  <c r="R265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D194"/>
  <c r="B205" i="22" s="1"/>
  <c r="E194" i="2"/>
  <c r="B205" i="25" s="1"/>
  <c r="F194" i="2"/>
  <c r="G194"/>
  <c r="B205" i="28" s="1"/>
  <c r="C205" s="1"/>
  <c r="H194" i="2"/>
  <c r="I194"/>
  <c r="B205" i="31" s="1"/>
  <c r="K194" i="2"/>
  <c r="B205" i="34" s="1"/>
  <c r="L194" i="2"/>
  <c r="M194"/>
  <c r="D195"/>
  <c r="B206" i="22" s="1"/>
  <c r="E195" i="2"/>
  <c r="B206" i="25" s="1"/>
  <c r="F195" i="2"/>
  <c r="G195"/>
  <c r="B206" i="28" s="1"/>
  <c r="C206" s="1"/>
  <c r="H195" i="2"/>
  <c r="I195"/>
  <c r="B206" i="31" s="1"/>
  <c r="K195" i="2"/>
  <c r="B206" i="34" s="1"/>
  <c r="L195" i="2"/>
  <c r="M195"/>
  <c r="D196"/>
  <c r="B207" i="22" s="1"/>
  <c r="E196" i="2"/>
  <c r="B207" i="25" s="1"/>
  <c r="F196" i="2"/>
  <c r="G196"/>
  <c r="B207" i="28" s="1"/>
  <c r="C207" s="1"/>
  <c r="H196" i="2"/>
  <c r="I196"/>
  <c r="B207" i="31" s="1"/>
  <c r="K196" i="2"/>
  <c r="B207" i="34" s="1"/>
  <c r="L196" i="2"/>
  <c r="M196"/>
  <c r="D197"/>
  <c r="B208" i="22" s="1"/>
  <c r="E197" i="2"/>
  <c r="B208" i="25" s="1"/>
  <c r="F197" i="2"/>
  <c r="G197"/>
  <c r="B208" i="28" s="1"/>
  <c r="C208" s="1"/>
  <c r="H197" i="2"/>
  <c r="I197"/>
  <c r="B208" i="31" s="1"/>
  <c r="K197" i="2"/>
  <c r="B208" i="34" s="1"/>
  <c r="L197" i="2"/>
  <c r="M197"/>
  <c r="D198"/>
  <c r="B209" i="22" s="1"/>
  <c r="E198" i="2"/>
  <c r="B209" i="25" s="1"/>
  <c r="F198" i="2"/>
  <c r="G198"/>
  <c r="B209" i="28" s="1"/>
  <c r="C209" s="1"/>
  <c r="H198" i="2"/>
  <c r="I198"/>
  <c r="B209" i="31" s="1"/>
  <c r="K198" i="2"/>
  <c r="B209" i="34" s="1"/>
  <c r="L198" i="2"/>
  <c r="M198"/>
  <c r="D199"/>
  <c r="B210" i="22" s="1"/>
  <c r="E199" i="2"/>
  <c r="B210" i="25" s="1"/>
  <c r="F199" i="2"/>
  <c r="G199"/>
  <c r="B210" i="28" s="1"/>
  <c r="C210" s="1"/>
  <c r="H199" i="2"/>
  <c r="I199"/>
  <c r="B210" i="31" s="1"/>
  <c r="K199" i="2"/>
  <c r="B210" i="34" s="1"/>
  <c r="L199" i="2"/>
  <c r="M199"/>
  <c r="D200"/>
  <c r="B211" i="22" s="1"/>
  <c r="E200" i="2"/>
  <c r="B211" i="25" s="1"/>
  <c r="F200" i="2"/>
  <c r="G200"/>
  <c r="B211" i="28" s="1"/>
  <c r="C211" s="1"/>
  <c r="H200" i="2"/>
  <c r="I200"/>
  <c r="B211" i="31" s="1"/>
  <c r="K200" i="2"/>
  <c r="B211" i="34" s="1"/>
  <c r="L200" i="2"/>
  <c r="M200"/>
  <c r="D201"/>
  <c r="B212" i="22" s="1"/>
  <c r="E201" i="2"/>
  <c r="B212" i="25" s="1"/>
  <c r="F201" i="2"/>
  <c r="G201"/>
  <c r="B212" i="28" s="1"/>
  <c r="C212" s="1"/>
  <c r="H201" i="2"/>
  <c r="I201"/>
  <c r="B212" i="31" s="1"/>
  <c r="K201" i="2"/>
  <c r="B212" i="34" s="1"/>
  <c r="L201" i="2"/>
  <c r="M201"/>
  <c r="D202"/>
  <c r="B213" i="22" s="1"/>
  <c r="E202" i="2"/>
  <c r="B213" i="25" s="1"/>
  <c r="F202" i="2"/>
  <c r="G202"/>
  <c r="B213" i="28" s="1"/>
  <c r="C213" s="1"/>
  <c r="H202" i="2"/>
  <c r="I202"/>
  <c r="B213" i="31" s="1"/>
  <c r="K202" i="2"/>
  <c r="B213" i="34" s="1"/>
  <c r="L202" i="2"/>
  <c r="M202"/>
  <c r="D203"/>
  <c r="B214" i="22" s="1"/>
  <c r="C158" s="1"/>
  <c r="E203" i="2"/>
  <c r="B214" i="25" s="1"/>
  <c r="C158" s="1"/>
  <c r="F203" i="2"/>
  <c r="G203"/>
  <c r="B214" i="28" s="1"/>
  <c r="C214" s="1"/>
  <c r="H203" i="2"/>
  <c r="I203"/>
  <c r="B214" i="31" s="1"/>
  <c r="K203" i="2"/>
  <c r="B214" i="34" s="1"/>
  <c r="L203" i="2"/>
  <c r="M203"/>
  <c r="B194"/>
  <c r="B195"/>
  <c r="B196"/>
  <c r="B197"/>
  <c r="B198"/>
  <c r="B199"/>
  <c r="B200"/>
  <c r="B201"/>
  <c r="B202"/>
  <c r="B203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D170"/>
  <c r="B181" i="22" s="1"/>
  <c r="E170" i="2"/>
  <c r="B181" i="25" s="1"/>
  <c r="F170" i="2"/>
  <c r="G170"/>
  <c r="B181" i="28" s="1"/>
  <c r="C181" s="1"/>
  <c r="H170" i="2"/>
  <c r="I170"/>
  <c r="B181" i="31" s="1"/>
  <c r="J170" i="2"/>
  <c r="B181" i="37" s="1"/>
  <c r="K170" i="2"/>
  <c r="B181" i="34" s="1"/>
  <c r="L170" i="2"/>
  <c r="M170"/>
  <c r="D171"/>
  <c r="B182" i="22" s="1"/>
  <c r="E171" i="2"/>
  <c r="B182" i="25" s="1"/>
  <c r="F171" i="2"/>
  <c r="G171"/>
  <c r="B182" i="28" s="1"/>
  <c r="C182" s="1"/>
  <c r="H171" i="2"/>
  <c r="I171"/>
  <c r="B182" i="31" s="1"/>
  <c r="J171" i="2"/>
  <c r="B182" i="37" s="1"/>
  <c r="K171" i="2"/>
  <c r="B182" i="34" s="1"/>
  <c r="L171" i="2"/>
  <c r="M171"/>
  <c r="D172"/>
  <c r="B183" i="22" s="1"/>
  <c r="E172" i="2"/>
  <c r="B183" i="25" s="1"/>
  <c r="F172" i="2"/>
  <c r="G172"/>
  <c r="B183" i="28" s="1"/>
  <c r="C183" s="1"/>
  <c r="H172" i="2"/>
  <c r="I172"/>
  <c r="B183" i="31" s="1"/>
  <c r="J172" i="2"/>
  <c r="B183" i="37" s="1"/>
  <c r="K172" i="2"/>
  <c r="B183" i="34" s="1"/>
  <c r="L172" i="2"/>
  <c r="M172"/>
  <c r="D173"/>
  <c r="B184" i="22" s="1"/>
  <c r="E173" i="2"/>
  <c r="B184" i="25" s="1"/>
  <c r="F173" i="2"/>
  <c r="G173"/>
  <c r="B184" i="28" s="1"/>
  <c r="C184" s="1"/>
  <c r="H173" i="2"/>
  <c r="I173"/>
  <c r="B184" i="31" s="1"/>
  <c r="J173" i="2"/>
  <c r="B184" i="37" s="1"/>
  <c r="K173" i="2"/>
  <c r="B184" i="34" s="1"/>
  <c r="L173" i="2"/>
  <c r="M173"/>
  <c r="D174"/>
  <c r="B185" i="22" s="1"/>
  <c r="E174" i="2"/>
  <c r="B185" i="25" s="1"/>
  <c r="F174" i="2"/>
  <c r="G174"/>
  <c r="B185" i="28" s="1"/>
  <c r="C185" s="1"/>
  <c r="H174" i="2"/>
  <c r="I174"/>
  <c r="B185" i="31" s="1"/>
  <c r="J174" i="2"/>
  <c r="B185" i="37" s="1"/>
  <c r="K174" i="2"/>
  <c r="B185" i="34" s="1"/>
  <c r="L174" i="2"/>
  <c r="M174"/>
  <c r="D175"/>
  <c r="B186" i="22" s="1"/>
  <c r="E175" i="2"/>
  <c r="B186" i="25" s="1"/>
  <c r="F175" i="2"/>
  <c r="G175"/>
  <c r="B186" i="28" s="1"/>
  <c r="C186" s="1"/>
  <c r="H175" i="2"/>
  <c r="I175"/>
  <c r="B186" i="31" s="1"/>
  <c r="J175" i="2"/>
  <c r="B186" i="37" s="1"/>
  <c r="K175" i="2"/>
  <c r="B186" i="34" s="1"/>
  <c r="L175" i="2"/>
  <c r="M175"/>
  <c r="D176"/>
  <c r="B187" i="22" s="1"/>
  <c r="E176" i="2"/>
  <c r="B187" i="25" s="1"/>
  <c r="F176" i="2"/>
  <c r="G176"/>
  <c r="B187" i="28" s="1"/>
  <c r="C187" s="1"/>
  <c r="H176" i="2"/>
  <c r="I176"/>
  <c r="B187" i="31" s="1"/>
  <c r="J176" i="2"/>
  <c r="B187" i="37" s="1"/>
  <c r="K176" i="2"/>
  <c r="B187" i="34" s="1"/>
  <c r="L176" i="2"/>
  <c r="M176"/>
  <c r="D177"/>
  <c r="B188" i="22" s="1"/>
  <c r="E177" i="2"/>
  <c r="B188" i="25" s="1"/>
  <c r="F177" i="2"/>
  <c r="G177"/>
  <c r="B188" i="28" s="1"/>
  <c r="C188" s="1"/>
  <c r="H177" i="2"/>
  <c r="I177"/>
  <c r="B188" i="31" s="1"/>
  <c r="J177" i="2"/>
  <c r="B188" i="37" s="1"/>
  <c r="K177" i="2"/>
  <c r="B188" i="34" s="1"/>
  <c r="L177" i="2"/>
  <c r="M177"/>
  <c r="D178"/>
  <c r="B189" i="22" s="1"/>
  <c r="E178" i="2"/>
  <c r="B189" i="25" s="1"/>
  <c r="F178" i="2"/>
  <c r="G178"/>
  <c r="B189" i="28" s="1"/>
  <c r="C189" s="1"/>
  <c r="H178" i="2"/>
  <c r="I178"/>
  <c r="B189" i="31" s="1"/>
  <c r="J178" i="2"/>
  <c r="B189" i="37" s="1"/>
  <c r="K178" i="2"/>
  <c r="B189" i="34" s="1"/>
  <c r="L178" i="2"/>
  <c r="M178"/>
  <c r="D179"/>
  <c r="B190" i="22" s="1"/>
  <c r="E179" i="2"/>
  <c r="B190" i="25" s="1"/>
  <c r="F179" i="2"/>
  <c r="G179"/>
  <c r="B190" i="28" s="1"/>
  <c r="C190" s="1"/>
  <c r="H179" i="2"/>
  <c r="I179"/>
  <c r="B190" i="31" s="1"/>
  <c r="J179" i="2"/>
  <c r="B190" i="37" s="1"/>
  <c r="K179" i="2"/>
  <c r="B190" i="34" s="1"/>
  <c r="L179" i="2"/>
  <c r="M179"/>
  <c r="D180"/>
  <c r="B191" i="22" s="1"/>
  <c r="E180" i="2"/>
  <c r="B191" i="25" s="1"/>
  <c r="F180" i="2"/>
  <c r="G180"/>
  <c r="B191" i="28" s="1"/>
  <c r="C191" s="1"/>
  <c r="H180" i="2"/>
  <c r="I180"/>
  <c r="B191" i="31" s="1"/>
  <c r="J180" i="2"/>
  <c r="B191" i="37" s="1"/>
  <c r="K180" i="2"/>
  <c r="B191" i="34" s="1"/>
  <c r="L180" i="2"/>
  <c r="M180"/>
  <c r="D181"/>
  <c r="B192" i="22" s="1"/>
  <c r="E181" i="2"/>
  <c r="B192" i="25" s="1"/>
  <c r="F181" i="2"/>
  <c r="G181"/>
  <c r="B192" i="28" s="1"/>
  <c r="C192" s="1"/>
  <c r="H181" i="2"/>
  <c r="I181"/>
  <c r="B192" i="31" s="1"/>
  <c r="J181" i="2"/>
  <c r="B192" i="37" s="1"/>
  <c r="K181" i="2"/>
  <c r="B192" i="34" s="1"/>
  <c r="L181" i="2"/>
  <c r="M181"/>
  <c r="D182"/>
  <c r="B193" i="22" s="1"/>
  <c r="E182" i="2"/>
  <c r="B193" i="25" s="1"/>
  <c r="F182" i="2"/>
  <c r="G182"/>
  <c r="B193" i="28" s="1"/>
  <c r="C193" s="1"/>
  <c r="H182" i="2"/>
  <c r="I182"/>
  <c r="B193" i="31" s="1"/>
  <c r="J182" i="2"/>
  <c r="B193" i="37" s="1"/>
  <c r="K182" i="2"/>
  <c r="B193" i="34" s="1"/>
  <c r="L182" i="2"/>
  <c r="M182"/>
  <c r="D183"/>
  <c r="B194" i="22" s="1"/>
  <c r="E183" i="2"/>
  <c r="B194" i="25" s="1"/>
  <c r="F183" i="2"/>
  <c r="G183"/>
  <c r="B194" i="28" s="1"/>
  <c r="C194" s="1"/>
  <c r="H183" i="2"/>
  <c r="I183"/>
  <c r="B194" i="31" s="1"/>
  <c r="J183" i="2"/>
  <c r="B194" i="37" s="1"/>
  <c r="K183" i="2"/>
  <c r="B194" i="34" s="1"/>
  <c r="L183" i="2"/>
  <c r="M183"/>
  <c r="D184"/>
  <c r="B195" i="22" s="1"/>
  <c r="E184" i="2"/>
  <c r="B195" i="25" s="1"/>
  <c r="F184" i="2"/>
  <c r="G184"/>
  <c r="B195" i="28" s="1"/>
  <c r="C195" s="1"/>
  <c r="H184" i="2"/>
  <c r="I184"/>
  <c r="B195" i="31" s="1"/>
  <c r="J184" i="2"/>
  <c r="B195" i="37" s="1"/>
  <c r="K184" i="2"/>
  <c r="B195" i="34" s="1"/>
  <c r="L184" i="2"/>
  <c r="M184"/>
  <c r="D185"/>
  <c r="B196" i="22" s="1"/>
  <c r="E185" i="2"/>
  <c r="B196" i="25" s="1"/>
  <c r="F185" i="2"/>
  <c r="G185"/>
  <c r="B196" i="28" s="1"/>
  <c r="C196" s="1"/>
  <c r="H185" i="2"/>
  <c r="I185"/>
  <c r="B196" i="31" s="1"/>
  <c r="J185" i="2"/>
  <c r="B196" i="37" s="1"/>
  <c r="K185" i="2"/>
  <c r="B196" i="34" s="1"/>
  <c r="L185" i="2"/>
  <c r="M185"/>
  <c r="D186"/>
  <c r="B197" i="22" s="1"/>
  <c r="E186" i="2"/>
  <c r="B197" i="25" s="1"/>
  <c r="F186" i="2"/>
  <c r="G186"/>
  <c r="B197" i="28" s="1"/>
  <c r="C197" s="1"/>
  <c r="H186" i="2"/>
  <c r="I186"/>
  <c r="B197" i="31" s="1"/>
  <c r="J186" i="2"/>
  <c r="B197" i="37" s="1"/>
  <c r="K186" i="2"/>
  <c r="B197" i="34" s="1"/>
  <c r="L186" i="2"/>
  <c r="M186"/>
  <c r="D187"/>
  <c r="B198" i="22" s="1"/>
  <c r="E187" i="2"/>
  <c r="B198" i="25" s="1"/>
  <c r="F187" i="2"/>
  <c r="G187"/>
  <c r="B198" i="28" s="1"/>
  <c r="C198" s="1"/>
  <c r="H187" i="2"/>
  <c r="I187"/>
  <c r="B198" i="31" s="1"/>
  <c r="J187" i="2"/>
  <c r="B198" i="37" s="1"/>
  <c r="K187" i="2"/>
  <c r="B198" i="34" s="1"/>
  <c r="L187" i="2"/>
  <c r="M187"/>
  <c r="D188"/>
  <c r="B199" i="22" s="1"/>
  <c r="E188" i="2"/>
  <c r="B199" i="25" s="1"/>
  <c r="F188" i="2"/>
  <c r="G188"/>
  <c r="B199" i="28" s="1"/>
  <c r="C199" s="1"/>
  <c r="H188" i="2"/>
  <c r="I188"/>
  <c r="B199" i="31" s="1"/>
  <c r="K188" i="2"/>
  <c r="B199" i="34" s="1"/>
  <c r="L188" i="2"/>
  <c r="M188"/>
  <c r="D189"/>
  <c r="B200" i="22" s="1"/>
  <c r="E189" i="2"/>
  <c r="B200" i="25" s="1"/>
  <c r="F189" i="2"/>
  <c r="G189"/>
  <c r="B200" i="28" s="1"/>
  <c r="C200" s="1"/>
  <c r="H189" i="2"/>
  <c r="I189"/>
  <c r="B200" i="31" s="1"/>
  <c r="K189" i="2"/>
  <c r="B200" i="34" s="1"/>
  <c r="L189" i="2"/>
  <c r="M189"/>
  <c r="D190"/>
  <c r="B201" i="22" s="1"/>
  <c r="E190" i="2"/>
  <c r="B201" i="25" s="1"/>
  <c r="F190" i="2"/>
  <c r="G190"/>
  <c r="B201" i="28" s="1"/>
  <c r="C201" s="1"/>
  <c r="H190" i="2"/>
  <c r="I190"/>
  <c r="B201" i="31" s="1"/>
  <c r="K190" i="2"/>
  <c r="B201" i="34" s="1"/>
  <c r="L190" i="2"/>
  <c r="M190"/>
  <c r="D191"/>
  <c r="B202" i="22" s="1"/>
  <c r="E191" i="2"/>
  <c r="B202" i="25" s="1"/>
  <c r="F191" i="2"/>
  <c r="G191"/>
  <c r="B202" i="28" s="1"/>
  <c r="C202" s="1"/>
  <c r="H191" i="2"/>
  <c r="I191"/>
  <c r="B202" i="31" s="1"/>
  <c r="K191" i="2"/>
  <c r="B202" i="34" s="1"/>
  <c r="L191" i="2"/>
  <c r="M191"/>
  <c r="D192"/>
  <c r="B203" i="22" s="1"/>
  <c r="E192" i="2"/>
  <c r="B203" i="25" s="1"/>
  <c r="F192" i="2"/>
  <c r="G192"/>
  <c r="B203" i="28" s="1"/>
  <c r="C203" s="1"/>
  <c r="H192" i="2"/>
  <c r="I192"/>
  <c r="B203" i="31" s="1"/>
  <c r="K192" i="2"/>
  <c r="B203" i="34" s="1"/>
  <c r="L192" i="2"/>
  <c r="M192"/>
  <c r="D193"/>
  <c r="B204" i="22" s="1"/>
  <c r="E193" i="2"/>
  <c r="B204" i="25" s="1"/>
  <c r="F193" i="2"/>
  <c r="G193"/>
  <c r="B204" i="28" s="1"/>
  <c r="C204" s="1"/>
  <c r="H193" i="2"/>
  <c r="I193"/>
  <c r="B204" i="31" s="1"/>
  <c r="K193" i="2"/>
  <c r="B204" i="34" s="1"/>
  <c r="L193" i="2"/>
  <c r="M193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D146"/>
  <c r="B157" i="22" s="1"/>
  <c r="E146" i="2"/>
  <c r="B157" i="25" s="1"/>
  <c r="F146" i="2"/>
  <c r="G146"/>
  <c r="B157" i="28" s="1"/>
  <c r="C157" s="1"/>
  <c r="H146" i="2"/>
  <c r="I146"/>
  <c r="B157" i="31" s="1"/>
  <c r="K146" i="2"/>
  <c r="B157" i="34" s="1"/>
  <c r="L146" i="2"/>
  <c r="M146"/>
  <c r="D147"/>
  <c r="B158" i="22" s="1"/>
  <c r="E147" i="2"/>
  <c r="B158" i="25" s="1"/>
  <c r="F147" i="2"/>
  <c r="G147"/>
  <c r="B158" i="28" s="1"/>
  <c r="C158" s="1"/>
  <c r="H147" i="2"/>
  <c r="I147"/>
  <c r="B158" i="31" s="1"/>
  <c r="K147" i="2"/>
  <c r="B158" i="34" s="1"/>
  <c r="L147" i="2"/>
  <c r="M147"/>
  <c r="D148"/>
  <c r="B159" i="22" s="1"/>
  <c r="E148" i="2"/>
  <c r="B159" i="25" s="1"/>
  <c r="F148" i="2"/>
  <c r="G148"/>
  <c r="B159" i="28" s="1"/>
  <c r="C159" s="1"/>
  <c r="H148" i="2"/>
  <c r="I148"/>
  <c r="B159" i="31" s="1"/>
  <c r="K148" i="2"/>
  <c r="B159" i="34" s="1"/>
  <c r="L148" i="2"/>
  <c r="M148"/>
  <c r="D149"/>
  <c r="B160" i="22" s="1"/>
  <c r="E149" i="2"/>
  <c r="B160" i="25" s="1"/>
  <c r="F149" i="2"/>
  <c r="G149"/>
  <c r="B160" i="28" s="1"/>
  <c r="C160" s="1"/>
  <c r="H149" i="2"/>
  <c r="I149"/>
  <c r="B160" i="31" s="1"/>
  <c r="K149" i="2"/>
  <c r="B160" i="34" s="1"/>
  <c r="L149" i="2"/>
  <c r="M149"/>
  <c r="D150"/>
  <c r="B161" i="22" s="1"/>
  <c r="E150" i="2"/>
  <c r="B161" i="25" s="1"/>
  <c r="F150" i="2"/>
  <c r="G150"/>
  <c r="B161" i="28" s="1"/>
  <c r="C161" s="1"/>
  <c r="H150" i="2"/>
  <c r="I150"/>
  <c r="B161" i="31" s="1"/>
  <c r="K150" i="2"/>
  <c r="B161" i="34" s="1"/>
  <c r="L150" i="2"/>
  <c r="M150"/>
  <c r="D151"/>
  <c r="B162" i="22" s="1"/>
  <c r="E151" i="2"/>
  <c r="B162" i="25" s="1"/>
  <c r="F151" i="2"/>
  <c r="G151"/>
  <c r="B162" i="28" s="1"/>
  <c r="C162" s="1"/>
  <c r="H151" i="2"/>
  <c r="I151"/>
  <c r="B162" i="31" s="1"/>
  <c r="K151" i="2"/>
  <c r="B162" i="34" s="1"/>
  <c r="L151" i="2"/>
  <c r="M151"/>
  <c r="D152"/>
  <c r="B163" i="22" s="1"/>
  <c r="E152" i="2"/>
  <c r="B163" i="25" s="1"/>
  <c r="F152" i="2"/>
  <c r="G152"/>
  <c r="B163" i="28" s="1"/>
  <c r="C163" s="1"/>
  <c r="H152" i="2"/>
  <c r="I152"/>
  <c r="B163" i="31" s="1"/>
  <c r="K152" i="2"/>
  <c r="B163" i="34" s="1"/>
  <c r="L152" i="2"/>
  <c r="M152"/>
  <c r="D153"/>
  <c r="B164" i="22" s="1"/>
  <c r="E153" i="2"/>
  <c r="B164" i="25" s="1"/>
  <c r="F153" i="2"/>
  <c r="G153"/>
  <c r="B164" i="28" s="1"/>
  <c r="C164" s="1"/>
  <c r="H153" i="2"/>
  <c r="I153"/>
  <c r="B164" i="31" s="1"/>
  <c r="K153" i="2"/>
  <c r="B164" i="34" s="1"/>
  <c r="L153" i="2"/>
  <c r="M153"/>
  <c r="D154"/>
  <c r="B165" i="22" s="1"/>
  <c r="E154" i="2"/>
  <c r="B165" i="25" s="1"/>
  <c r="F154" i="2"/>
  <c r="G154"/>
  <c r="B165" i="28" s="1"/>
  <c r="C165" s="1"/>
  <c r="H154" i="2"/>
  <c r="I154"/>
  <c r="B165" i="31" s="1"/>
  <c r="K154" i="2"/>
  <c r="B165" i="34" s="1"/>
  <c r="L154" i="2"/>
  <c r="M154"/>
  <c r="D155"/>
  <c r="B166" i="22" s="1"/>
  <c r="E155" i="2"/>
  <c r="B166" i="25" s="1"/>
  <c r="F155" i="2"/>
  <c r="G155"/>
  <c r="B166" i="28" s="1"/>
  <c r="C166" s="1"/>
  <c r="H155" i="2"/>
  <c r="I155"/>
  <c r="B166" i="31" s="1"/>
  <c r="K155" i="2"/>
  <c r="B166" i="34" s="1"/>
  <c r="L155" i="2"/>
  <c r="M155"/>
  <c r="D156"/>
  <c r="B167" i="22" s="1"/>
  <c r="E156" i="2"/>
  <c r="B167" i="25" s="1"/>
  <c r="F156" i="2"/>
  <c r="G156"/>
  <c r="B167" i="28" s="1"/>
  <c r="C167" s="1"/>
  <c r="H156" i="2"/>
  <c r="I156"/>
  <c r="B167" i="31" s="1"/>
  <c r="K156" i="2"/>
  <c r="B167" i="34" s="1"/>
  <c r="L156" i="2"/>
  <c r="M156"/>
  <c r="D157"/>
  <c r="B168" i="22" s="1"/>
  <c r="E157" i="2"/>
  <c r="B168" i="25" s="1"/>
  <c r="F157" i="2"/>
  <c r="G157"/>
  <c r="B168" i="28" s="1"/>
  <c r="C168" s="1"/>
  <c r="H157" i="2"/>
  <c r="I157"/>
  <c r="B168" i="31" s="1"/>
  <c r="K157" i="2"/>
  <c r="B168" i="34" s="1"/>
  <c r="L157" i="2"/>
  <c r="M157"/>
  <c r="D158"/>
  <c r="B169" i="22" s="1"/>
  <c r="E158" i="2"/>
  <c r="B169" i="25" s="1"/>
  <c r="F158" i="2"/>
  <c r="G158"/>
  <c r="B169" i="28" s="1"/>
  <c r="C169" s="1"/>
  <c r="H158" i="2"/>
  <c r="I158"/>
  <c r="B169" i="31" s="1"/>
  <c r="J158" i="2"/>
  <c r="B169" i="37" s="1"/>
  <c r="K158" i="2"/>
  <c r="B169" i="34" s="1"/>
  <c r="L158" i="2"/>
  <c r="M158"/>
  <c r="D159"/>
  <c r="B170" i="22" s="1"/>
  <c r="B170" i="25"/>
  <c r="F159" i="2"/>
  <c r="G159"/>
  <c r="B170" i="28" s="1"/>
  <c r="C170" s="1"/>
  <c r="H159" i="2"/>
  <c r="I159"/>
  <c r="B170" i="31" s="1"/>
  <c r="J159" i="2"/>
  <c r="B170" i="37" s="1"/>
  <c r="K159" i="2"/>
  <c r="B170" i="34" s="1"/>
  <c r="L159" i="2"/>
  <c r="M159"/>
  <c r="D160"/>
  <c r="B171" i="22" s="1"/>
  <c r="E160" i="2"/>
  <c r="B171" i="25" s="1"/>
  <c r="F160" i="2"/>
  <c r="G160"/>
  <c r="B171" i="28" s="1"/>
  <c r="C171" s="1"/>
  <c r="H160" i="2"/>
  <c r="I160"/>
  <c r="B171" i="31" s="1"/>
  <c r="J160" i="2"/>
  <c r="B171" i="37" s="1"/>
  <c r="K160" i="2"/>
  <c r="B171" i="34" s="1"/>
  <c r="L160" i="2"/>
  <c r="M160"/>
  <c r="D161"/>
  <c r="B172" i="22" s="1"/>
  <c r="E161" i="2"/>
  <c r="B172" i="25" s="1"/>
  <c r="F161" i="2"/>
  <c r="G161"/>
  <c r="B172" i="28" s="1"/>
  <c r="C172" s="1"/>
  <c r="H161" i="2"/>
  <c r="I161"/>
  <c r="B172" i="31" s="1"/>
  <c r="J161" i="2"/>
  <c r="B172" i="37" s="1"/>
  <c r="K161" i="2"/>
  <c r="B172" i="34" s="1"/>
  <c r="L161" i="2"/>
  <c r="M161"/>
  <c r="D162"/>
  <c r="B173" i="22" s="1"/>
  <c r="E162" i="2"/>
  <c r="B173" i="25" s="1"/>
  <c r="F162" i="2"/>
  <c r="G162"/>
  <c r="B173" i="28" s="1"/>
  <c r="C173" s="1"/>
  <c r="H162" i="2"/>
  <c r="I162"/>
  <c r="B173" i="31" s="1"/>
  <c r="J162" i="2"/>
  <c r="B173" i="37" s="1"/>
  <c r="K162" i="2"/>
  <c r="B173" i="34" s="1"/>
  <c r="L162" i="2"/>
  <c r="M162"/>
  <c r="D163"/>
  <c r="B174" i="22" s="1"/>
  <c r="E163" i="2"/>
  <c r="B174" i="25" s="1"/>
  <c r="F163" i="2"/>
  <c r="G163"/>
  <c r="B174" i="28" s="1"/>
  <c r="C174" s="1"/>
  <c r="H163" i="2"/>
  <c r="I163"/>
  <c r="B174" i="31" s="1"/>
  <c r="J163" i="2"/>
  <c r="B174" i="37" s="1"/>
  <c r="K163" i="2"/>
  <c r="B174" i="34" s="1"/>
  <c r="L163" i="2"/>
  <c r="M163"/>
  <c r="D164"/>
  <c r="B175" i="22" s="1"/>
  <c r="E164" i="2"/>
  <c r="B175" i="25" s="1"/>
  <c r="F164" i="2"/>
  <c r="G164"/>
  <c r="B175" i="28" s="1"/>
  <c r="C175" s="1"/>
  <c r="H164" i="2"/>
  <c r="I164"/>
  <c r="B175" i="31" s="1"/>
  <c r="J164" i="2"/>
  <c r="B175" i="37" s="1"/>
  <c r="K164" i="2"/>
  <c r="B175" i="34" s="1"/>
  <c r="L164" i="2"/>
  <c r="M164"/>
  <c r="D165"/>
  <c r="B176" i="22" s="1"/>
  <c r="E165" i="2"/>
  <c r="B176" i="25" s="1"/>
  <c r="F165" i="2"/>
  <c r="G165"/>
  <c r="B176" i="28" s="1"/>
  <c r="C176" s="1"/>
  <c r="H165" i="2"/>
  <c r="I165"/>
  <c r="B176" i="31" s="1"/>
  <c r="J165" i="2"/>
  <c r="B176" i="37" s="1"/>
  <c r="K165" i="2"/>
  <c r="B176" i="34" s="1"/>
  <c r="L165" i="2"/>
  <c r="M165"/>
  <c r="D166"/>
  <c r="B177" i="22" s="1"/>
  <c r="E166" i="2"/>
  <c r="B177" i="25" s="1"/>
  <c r="F166" i="2"/>
  <c r="G166"/>
  <c r="B177" i="28" s="1"/>
  <c r="C177" s="1"/>
  <c r="H166" i="2"/>
  <c r="I166"/>
  <c r="B177" i="31" s="1"/>
  <c r="J166" i="2"/>
  <c r="B177" i="37" s="1"/>
  <c r="K166" i="2"/>
  <c r="B177" i="34" s="1"/>
  <c r="L166" i="2"/>
  <c r="M166"/>
  <c r="D167"/>
  <c r="B178" i="22" s="1"/>
  <c r="E167" i="2"/>
  <c r="B178" i="25" s="1"/>
  <c r="F167" i="2"/>
  <c r="G167"/>
  <c r="B178" i="28" s="1"/>
  <c r="C178" s="1"/>
  <c r="H167" i="2"/>
  <c r="I167"/>
  <c r="B178" i="31" s="1"/>
  <c r="J167" i="2"/>
  <c r="B178" i="37" s="1"/>
  <c r="K167" i="2"/>
  <c r="B178" i="34" s="1"/>
  <c r="L167" i="2"/>
  <c r="M167"/>
  <c r="D168"/>
  <c r="B179" i="22" s="1"/>
  <c r="E168" i="2"/>
  <c r="B179" i="25" s="1"/>
  <c r="F168" i="2"/>
  <c r="G168"/>
  <c r="B179" i="28" s="1"/>
  <c r="C179" s="1"/>
  <c r="H168" i="2"/>
  <c r="I168"/>
  <c r="B179" i="31" s="1"/>
  <c r="J168" i="2"/>
  <c r="B179" i="37" s="1"/>
  <c r="K168" i="2"/>
  <c r="B179" i="34" s="1"/>
  <c r="L168" i="2"/>
  <c r="M168"/>
  <c r="D169"/>
  <c r="B180" i="22" s="1"/>
  <c r="E169" i="2"/>
  <c r="B180" i="25" s="1"/>
  <c r="F169" i="2"/>
  <c r="G169"/>
  <c r="B180" i="28" s="1"/>
  <c r="C180" s="1"/>
  <c r="H169" i="2"/>
  <c r="I169"/>
  <c r="B180" i="31" s="1"/>
  <c r="J169" i="2"/>
  <c r="B180" i="37" s="1"/>
  <c r="K169" i="2"/>
  <c r="B180" i="34" s="1"/>
  <c r="L169" i="2"/>
  <c r="M169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D122"/>
  <c r="B133" i="22" s="1"/>
  <c r="E122" i="2"/>
  <c r="B133" i="25" s="1"/>
  <c r="F122" i="2"/>
  <c r="G122"/>
  <c r="B133" i="28" s="1"/>
  <c r="C133" s="1"/>
  <c r="H122" i="2"/>
  <c r="I122"/>
  <c r="B133" i="31" s="1"/>
  <c r="J122" i="2"/>
  <c r="B133" i="37" s="1"/>
  <c r="K122" i="2"/>
  <c r="B133" i="34" s="1"/>
  <c r="L122" i="2"/>
  <c r="M122"/>
  <c r="D123"/>
  <c r="B134" i="22" s="1"/>
  <c r="E123" i="2"/>
  <c r="B134" i="25" s="1"/>
  <c r="F123" i="2"/>
  <c r="G123"/>
  <c r="B134" i="28" s="1"/>
  <c r="C134" s="1"/>
  <c r="H123" i="2"/>
  <c r="I123"/>
  <c r="B134" i="31" s="1"/>
  <c r="J123" i="2"/>
  <c r="B134" i="37" s="1"/>
  <c r="K123" i="2"/>
  <c r="B134" i="34" s="1"/>
  <c r="L123" i="2"/>
  <c r="M123"/>
  <c r="D124"/>
  <c r="B135" i="22" s="1"/>
  <c r="E124" i="2"/>
  <c r="B135" i="25" s="1"/>
  <c r="F124" i="2"/>
  <c r="G124"/>
  <c r="B135" i="28" s="1"/>
  <c r="C135" s="1"/>
  <c r="H124" i="2"/>
  <c r="I124"/>
  <c r="B135" i="31" s="1"/>
  <c r="J124" i="2"/>
  <c r="B135" i="37" s="1"/>
  <c r="K124" i="2"/>
  <c r="B135" i="34" s="1"/>
  <c r="L124" i="2"/>
  <c r="M124"/>
  <c r="D125"/>
  <c r="B136" i="22" s="1"/>
  <c r="E125" i="2"/>
  <c r="B136" i="25" s="1"/>
  <c r="F125" i="2"/>
  <c r="G125"/>
  <c r="B136" i="28" s="1"/>
  <c r="C136" s="1"/>
  <c r="H125" i="2"/>
  <c r="I125"/>
  <c r="B136" i="31" s="1"/>
  <c r="J125" i="2"/>
  <c r="B136" i="37" s="1"/>
  <c r="K125" i="2"/>
  <c r="B136" i="34" s="1"/>
  <c r="L125" i="2"/>
  <c r="M125"/>
  <c r="D126"/>
  <c r="B137" i="22" s="1"/>
  <c r="E126" i="2"/>
  <c r="B137" i="25" s="1"/>
  <c r="F126" i="2"/>
  <c r="G126"/>
  <c r="B137" i="28" s="1"/>
  <c r="C137" s="1"/>
  <c r="H126" i="2"/>
  <c r="I126"/>
  <c r="B137" i="31" s="1"/>
  <c r="J126" i="2"/>
  <c r="B137" i="37" s="1"/>
  <c r="K126" i="2"/>
  <c r="B137" i="34" s="1"/>
  <c r="L126" i="2"/>
  <c r="M126"/>
  <c r="D127"/>
  <c r="B138" i="22" s="1"/>
  <c r="E127" i="2"/>
  <c r="B138" i="25" s="1"/>
  <c r="F127" i="2"/>
  <c r="G127"/>
  <c r="B138" i="28" s="1"/>
  <c r="C138" s="1"/>
  <c r="H127" i="2"/>
  <c r="I127"/>
  <c r="B138" i="31" s="1"/>
  <c r="J127" i="2"/>
  <c r="B138" i="37" s="1"/>
  <c r="K127" i="2"/>
  <c r="B138" i="34" s="1"/>
  <c r="L127" i="2"/>
  <c r="M127"/>
  <c r="D128"/>
  <c r="B139" i="22" s="1"/>
  <c r="E128" i="2"/>
  <c r="B139" i="25" s="1"/>
  <c r="F128" i="2"/>
  <c r="G128"/>
  <c r="B139" i="28" s="1"/>
  <c r="C139" s="1"/>
  <c r="H128" i="2"/>
  <c r="I128"/>
  <c r="B139" i="31" s="1"/>
  <c r="J128" i="2"/>
  <c r="B139" i="37" s="1"/>
  <c r="K128" i="2"/>
  <c r="B139" i="34" s="1"/>
  <c r="L128" i="2"/>
  <c r="M128"/>
  <c r="D129"/>
  <c r="B140" i="22" s="1"/>
  <c r="E129" i="2"/>
  <c r="B140" i="25" s="1"/>
  <c r="F129" i="2"/>
  <c r="G129"/>
  <c r="B140" i="28" s="1"/>
  <c r="C140" s="1"/>
  <c r="H129" i="2"/>
  <c r="I129"/>
  <c r="B140" i="31" s="1"/>
  <c r="J129" i="2"/>
  <c r="B140" i="37" s="1"/>
  <c r="K129" i="2"/>
  <c r="B140" i="34" s="1"/>
  <c r="L129" i="2"/>
  <c r="M129"/>
  <c r="D130"/>
  <c r="B141" i="22" s="1"/>
  <c r="E130" i="2"/>
  <c r="B141" i="25" s="1"/>
  <c r="F130" i="2"/>
  <c r="G130"/>
  <c r="B141" i="28" s="1"/>
  <c r="C141" s="1"/>
  <c r="H130" i="2"/>
  <c r="I130"/>
  <c r="B141" i="31" s="1"/>
  <c r="J130" i="2"/>
  <c r="B141" i="37" s="1"/>
  <c r="K130" i="2"/>
  <c r="B141" i="34" s="1"/>
  <c r="L130" i="2"/>
  <c r="M130"/>
  <c r="D131"/>
  <c r="B142" i="22" s="1"/>
  <c r="E131" i="2"/>
  <c r="B142" i="25" s="1"/>
  <c r="F131" i="2"/>
  <c r="G131"/>
  <c r="B142" i="28" s="1"/>
  <c r="C142" s="1"/>
  <c r="H131" i="2"/>
  <c r="I131"/>
  <c r="B142" i="31" s="1"/>
  <c r="J131" i="2"/>
  <c r="B142" i="37" s="1"/>
  <c r="K131" i="2"/>
  <c r="B142" i="34" s="1"/>
  <c r="L131" i="2"/>
  <c r="M131"/>
  <c r="D132"/>
  <c r="B143" i="22" s="1"/>
  <c r="E132" i="2"/>
  <c r="B143" i="25" s="1"/>
  <c r="F132" i="2"/>
  <c r="G132"/>
  <c r="B143" i="28" s="1"/>
  <c r="C143" s="1"/>
  <c r="H132" i="2"/>
  <c r="I132"/>
  <c r="B143" i="31" s="1"/>
  <c r="J132" i="2"/>
  <c r="B143" i="37" s="1"/>
  <c r="K132" i="2"/>
  <c r="B143" i="34" s="1"/>
  <c r="L132" i="2"/>
  <c r="M132"/>
  <c r="D133"/>
  <c r="B144" i="22" s="1"/>
  <c r="E133" i="2"/>
  <c r="B144" i="25" s="1"/>
  <c r="F133" i="2"/>
  <c r="G133"/>
  <c r="B144" i="28" s="1"/>
  <c r="C144" s="1"/>
  <c r="H133" i="2"/>
  <c r="I133"/>
  <c r="B144" i="31" s="1"/>
  <c r="J133" i="2"/>
  <c r="B144" i="37" s="1"/>
  <c r="K133" i="2"/>
  <c r="B144" i="34" s="1"/>
  <c r="L133" i="2"/>
  <c r="M133"/>
  <c r="D134"/>
  <c r="B145" i="22" s="1"/>
  <c r="E134" i="2"/>
  <c r="B145" i="25" s="1"/>
  <c r="F134" i="2"/>
  <c r="G134"/>
  <c r="B145" i="28" s="1"/>
  <c r="C145" s="1"/>
  <c r="H134" i="2"/>
  <c r="I134"/>
  <c r="B145" i="31" s="1"/>
  <c r="J134" i="2"/>
  <c r="B145" i="37" s="1"/>
  <c r="K134" i="2"/>
  <c r="B145" i="34" s="1"/>
  <c r="L134" i="2"/>
  <c r="M134"/>
  <c r="D135"/>
  <c r="B146" i="22" s="1"/>
  <c r="E135" i="2"/>
  <c r="B146" i="25" s="1"/>
  <c r="F135" i="2"/>
  <c r="G135"/>
  <c r="B146" i="28" s="1"/>
  <c r="C146" s="1"/>
  <c r="H135" i="2"/>
  <c r="I135"/>
  <c r="B146" i="31" s="1"/>
  <c r="J135" i="2"/>
  <c r="B146" i="37" s="1"/>
  <c r="K135" i="2"/>
  <c r="B146" i="34" s="1"/>
  <c r="L135" i="2"/>
  <c r="M135"/>
  <c r="D136"/>
  <c r="B147" i="22" s="1"/>
  <c r="E136" i="2"/>
  <c r="B147" i="25" s="1"/>
  <c r="F136" i="2"/>
  <c r="G136"/>
  <c r="B147" i="28" s="1"/>
  <c r="C147" s="1"/>
  <c r="H136" i="2"/>
  <c r="I136"/>
  <c r="B147" i="31" s="1"/>
  <c r="J136" i="2"/>
  <c r="B147" i="37" s="1"/>
  <c r="K136" i="2"/>
  <c r="B147" i="34" s="1"/>
  <c r="L136" i="2"/>
  <c r="M136"/>
  <c r="D137"/>
  <c r="B148" i="22" s="1"/>
  <c r="E137" i="2"/>
  <c r="B148" i="25" s="1"/>
  <c r="F137" i="2"/>
  <c r="G137"/>
  <c r="B148" i="28" s="1"/>
  <c r="C148" s="1"/>
  <c r="H137" i="2"/>
  <c r="I137"/>
  <c r="B148" i="31" s="1"/>
  <c r="J137" i="2"/>
  <c r="B148" i="37" s="1"/>
  <c r="K137" i="2"/>
  <c r="B148" i="34" s="1"/>
  <c r="L137" i="2"/>
  <c r="M137"/>
  <c r="D138"/>
  <c r="B149" i="22" s="1"/>
  <c r="E138" i="2"/>
  <c r="B149" i="25" s="1"/>
  <c r="F138" i="2"/>
  <c r="G138"/>
  <c r="B149" i="28" s="1"/>
  <c r="C149" s="1"/>
  <c r="H138" i="2"/>
  <c r="I138"/>
  <c r="B149" i="31" s="1"/>
  <c r="J138" i="2"/>
  <c r="B149" i="37" s="1"/>
  <c r="K138" i="2"/>
  <c r="B149" i="34" s="1"/>
  <c r="L138" i="2"/>
  <c r="M138"/>
  <c r="D139"/>
  <c r="B150" i="22" s="1"/>
  <c r="E139" i="2"/>
  <c r="B150" i="25" s="1"/>
  <c r="F139" i="2"/>
  <c r="G139"/>
  <c r="B150" i="28" s="1"/>
  <c r="C150" s="1"/>
  <c r="H139" i="2"/>
  <c r="I139"/>
  <c r="B150" i="31" s="1"/>
  <c r="K139" i="2"/>
  <c r="B150" i="34" s="1"/>
  <c r="L139" i="2"/>
  <c r="M139"/>
  <c r="D140"/>
  <c r="B151" i="22" s="1"/>
  <c r="E140" i="2"/>
  <c r="B151" i="25" s="1"/>
  <c r="F140" i="2"/>
  <c r="G140"/>
  <c r="B151" i="28" s="1"/>
  <c r="C151" s="1"/>
  <c r="H140" i="2"/>
  <c r="I140"/>
  <c r="B151" i="31" s="1"/>
  <c r="K140" i="2"/>
  <c r="B151" i="34" s="1"/>
  <c r="L140" i="2"/>
  <c r="M140"/>
  <c r="D141"/>
  <c r="B152" i="22" s="1"/>
  <c r="E141" i="2"/>
  <c r="B152" i="25" s="1"/>
  <c r="F141" i="2"/>
  <c r="G141"/>
  <c r="B152" i="28" s="1"/>
  <c r="C152" s="1"/>
  <c r="H141" i="2"/>
  <c r="I141"/>
  <c r="B152" i="31" s="1"/>
  <c r="K141" i="2"/>
  <c r="B152" i="34" s="1"/>
  <c r="L141" i="2"/>
  <c r="M141"/>
  <c r="D142"/>
  <c r="B153" i="22" s="1"/>
  <c r="E142" i="2"/>
  <c r="B153" i="25" s="1"/>
  <c r="F142" i="2"/>
  <c r="G142"/>
  <c r="B153" i="28" s="1"/>
  <c r="C153" s="1"/>
  <c r="H142" i="2"/>
  <c r="I142"/>
  <c r="B153" i="31" s="1"/>
  <c r="K142" i="2"/>
  <c r="B153" i="34" s="1"/>
  <c r="L142" i="2"/>
  <c r="M142"/>
  <c r="D143"/>
  <c r="B154" i="22" s="1"/>
  <c r="E143" i="2"/>
  <c r="B154" i="25" s="1"/>
  <c r="F143" i="2"/>
  <c r="G143"/>
  <c r="B154" i="28" s="1"/>
  <c r="C154" s="1"/>
  <c r="H143" i="2"/>
  <c r="I143"/>
  <c r="B154" i="31" s="1"/>
  <c r="K143" i="2"/>
  <c r="B154" i="34" s="1"/>
  <c r="L143" i="2"/>
  <c r="M143"/>
  <c r="D144"/>
  <c r="B155" i="22" s="1"/>
  <c r="E144" i="2"/>
  <c r="B155" i="25" s="1"/>
  <c r="F144" i="2"/>
  <c r="G144"/>
  <c r="B155" i="28" s="1"/>
  <c r="C155" s="1"/>
  <c r="H144" i="2"/>
  <c r="I144"/>
  <c r="B155" i="31" s="1"/>
  <c r="K144" i="2"/>
  <c r="B155" i="34" s="1"/>
  <c r="L144" i="2"/>
  <c r="M144"/>
  <c r="D145"/>
  <c r="B156" i="22" s="1"/>
  <c r="E145" i="2"/>
  <c r="B156" i="25" s="1"/>
  <c r="F145" i="2"/>
  <c r="G145"/>
  <c r="B156" i="28" s="1"/>
  <c r="C156" s="1"/>
  <c r="H145" i="2"/>
  <c r="I145"/>
  <c r="B156" i="31" s="1"/>
  <c r="K145" i="2"/>
  <c r="B156" i="34" s="1"/>
  <c r="L145" i="2"/>
  <c r="M145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D98"/>
  <c r="B109" i="22" s="1"/>
  <c r="E98" i="2"/>
  <c r="B109" i="25" s="1"/>
  <c r="F98" i="2"/>
  <c r="G98"/>
  <c r="B109" i="28" s="1"/>
  <c r="C109" s="1"/>
  <c r="H98" i="2"/>
  <c r="I98"/>
  <c r="B109" i="31" s="1"/>
  <c r="J98" i="2"/>
  <c r="B109" i="37" s="1"/>
  <c r="K98" i="2"/>
  <c r="B109" i="34" s="1"/>
  <c r="L98" i="2"/>
  <c r="M98"/>
  <c r="D99"/>
  <c r="B110" i="22" s="1"/>
  <c r="E99" i="2"/>
  <c r="B110" i="25" s="1"/>
  <c r="F99" i="2"/>
  <c r="G99"/>
  <c r="B110" i="28" s="1"/>
  <c r="C110" s="1"/>
  <c r="H99" i="2"/>
  <c r="I99"/>
  <c r="B110" i="31" s="1"/>
  <c r="J99" i="2"/>
  <c r="B110" i="37" s="1"/>
  <c r="K99" i="2"/>
  <c r="B110" i="34" s="1"/>
  <c r="L99" i="2"/>
  <c r="M99"/>
  <c r="D100"/>
  <c r="B111" i="22" s="1"/>
  <c r="E100" i="2"/>
  <c r="B111" i="25" s="1"/>
  <c r="F100" i="2"/>
  <c r="G100"/>
  <c r="B111" i="28" s="1"/>
  <c r="C111" s="1"/>
  <c r="H100" i="2"/>
  <c r="I100"/>
  <c r="B111" i="31" s="1"/>
  <c r="J100" i="2"/>
  <c r="B111" i="37" s="1"/>
  <c r="K100" i="2"/>
  <c r="B111" i="34" s="1"/>
  <c r="L100" i="2"/>
  <c r="M100"/>
  <c r="D101"/>
  <c r="B112" i="22" s="1"/>
  <c r="E101" i="2"/>
  <c r="B112" i="25" s="1"/>
  <c r="F101" i="2"/>
  <c r="G101"/>
  <c r="B112" i="28" s="1"/>
  <c r="C112" s="1"/>
  <c r="H101" i="2"/>
  <c r="I101"/>
  <c r="B112" i="31" s="1"/>
  <c r="J101" i="2"/>
  <c r="B112" i="37" s="1"/>
  <c r="K101" i="2"/>
  <c r="B112" i="34" s="1"/>
  <c r="L101" i="2"/>
  <c r="M101"/>
  <c r="D102"/>
  <c r="B113" i="22" s="1"/>
  <c r="E102" i="2"/>
  <c r="B113" i="25" s="1"/>
  <c r="F102" i="2"/>
  <c r="G102"/>
  <c r="B113" i="28" s="1"/>
  <c r="C113" s="1"/>
  <c r="H102" i="2"/>
  <c r="I102"/>
  <c r="B113" i="31" s="1"/>
  <c r="J102" i="2"/>
  <c r="B113" i="37" s="1"/>
  <c r="K102" i="2"/>
  <c r="B113" i="34" s="1"/>
  <c r="L102" i="2"/>
  <c r="M102"/>
  <c r="D103"/>
  <c r="B114" i="22" s="1"/>
  <c r="E103" i="2"/>
  <c r="B114" i="25" s="1"/>
  <c r="F103" i="2"/>
  <c r="G103"/>
  <c r="B114" i="28" s="1"/>
  <c r="C114" s="1"/>
  <c r="H103" i="2"/>
  <c r="I103"/>
  <c r="B114" i="31" s="1"/>
  <c r="J103" i="2"/>
  <c r="B114" i="37" s="1"/>
  <c r="K103" i="2"/>
  <c r="B114" i="34" s="1"/>
  <c r="L103" i="2"/>
  <c r="M103"/>
  <c r="D104"/>
  <c r="B115" i="22" s="1"/>
  <c r="E104" i="2"/>
  <c r="B115" i="25" s="1"/>
  <c r="F104" i="2"/>
  <c r="G104"/>
  <c r="B115" i="28" s="1"/>
  <c r="C115" s="1"/>
  <c r="H104" i="2"/>
  <c r="I104"/>
  <c r="B115" i="31" s="1"/>
  <c r="J104" i="2"/>
  <c r="B115" i="37" s="1"/>
  <c r="K104" i="2"/>
  <c r="B115" i="34" s="1"/>
  <c r="L104" i="2"/>
  <c r="M104"/>
  <c r="D105"/>
  <c r="B116" i="22" s="1"/>
  <c r="E105" i="2"/>
  <c r="B116" i="25" s="1"/>
  <c r="F105" i="2"/>
  <c r="G105"/>
  <c r="B116" i="28" s="1"/>
  <c r="C116" s="1"/>
  <c r="H105" i="2"/>
  <c r="I105"/>
  <c r="B116" i="31" s="1"/>
  <c r="J105" i="2"/>
  <c r="B116" i="37" s="1"/>
  <c r="K105" i="2"/>
  <c r="B116" i="34" s="1"/>
  <c r="L105" i="2"/>
  <c r="M105"/>
  <c r="D106"/>
  <c r="B117" i="22" s="1"/>
  <c r="E106" i="2"/>
  <c r="B117" i="25" s="1"/>
  <c r="F106" i="2"/>
  <c r="G106"/>
  <c r="B117" i="28" s="1"/>
  <c r="C117" s="1"/>
  <c r="H106" i="2"/>
  <c r="I106"/>
  <c r="B117" i="31" s="1"/>
  <c r="J106" i="2"/>
  <c r="B117" i="37" s="1"/>
  <c r="K106" i="2"/>
  <c r="B117" i="34" s="1"/>
  <c r="L106" i="2"/>
  <c r="M106"/>
  <c r="D107"/>
  <c r="B118" i="22" s="1"/>
  <c r="E107" i="2"/>
  <c r="B118" i="25" s="1"/>
  <c r="F107" i="2"/>
  <c r="G107"/>
  <c r="B118" i="28" s="1"/>
  <c r="C118" s="1"/>
  <c r="H107" i="2"/>
  <c r="I107"/>
  <c r="B118" i="31" s="1"/>
  <c r="J107" i="2"/>
  <c r="B118" i="37" s="1"/>
  <c r="K107" i="2"/>
  <c r="B118" i="34" s="1"/>
  <c r="L107" i="2"/>
  <c r="M107"/>
  <c r="D108"/>
  <c r="B119" i="22" s="1"/>
  <c r="F108" i="2"/>
  <c r="G108"/>
  <c r="B119" i="28" s="1"/>
  <c r="C119" s="1"/>
  <c r="H108" i="2"/>
  <c r="I108"/>
  <c r="B119" i="31" s="1"/>
  <c r="K108" i="2"/>
  <c r="B119" i="34" s="1"/>
  <c r="L108" i="2"/>
  <c r="M108"/>
  <c r="D109"/>
  <c r="B120" i="22" s="1"/>
  <c r="F109" i="2"/>
  <c r="G109"/>
  <c r="B120" i="28" s="1"/>
  <c r="C120" s="1"/>
  <c r="H109" i="2"/>
  <c r="K109"/>
  <c r="B120" i="34" s="1"/>
  <c r="L109" i="2"/>
  <c r="M109"/>
  <c r="D110"/>
  <c r="B121" i="22" s="1"/>
  <c r="E110" i="2"/>
  <c r="B121" i="25" s="1"/>
  <c r="F110" i="2"/>
  <c r="G110"/>
  <c r="B121" i="28" s="1"/>
  <c r="C121" s="1"/>
  <c r="H110" i="2"/>
  <c r="J110"/>
  <c r="B121" i="37" s="1"/>
  <c r="K110" i="2"/>
  <c r="B121" i="34" s="1"/>
  <c r="L110" i="2"/>
  <c r="M110"/>
  <c r="D111"/>
  <c r="B122" i="22" s="1"/>
  <c r="E111" i="2"/>
  <c r="B122" i="25" s="1"/>
  <c r="F111" i="2"/>
  <c r="G111"/>
  <c r="B122" i="28" s="1"/>
  <c r="C122" s="1"/>
  <c r="H111" i="2"/>
  <c r="I111"/>
  <c r="B122" i="31" s="1"/>
  <c r="J111" i="2"/>
  <c r="B122" i="37" s="1"/>
  <c r="K111" i="2"/>
  <c r="B122" i="34" s="1"/>
  <c r="L111" i="2"/>
  <c r="M111"/>
  <c r="D112"/>
  <c r="B123" i="22" s="1"/>
  <c r="E112" i="2"/>
  <c r="B123" i="25" s="1"/>
  <c r="F112" i="2"/>
  <c r="G112"/>
  <c r="B123" i="28" s="1"/>
  <c r="C123" s="1"/>
  <c r="H112" i="2"/>
  <c r="I112"/>
  <c r="B123" i="31" s="1"/>
  <c r="J112" i="2"/>
  <c r="B123" i="37" s="1"/>
  <c r="K112" i="2"/>
  <c r="B123" i="34" s="1"/>
  <c r="L112" i="2"/>
  <c r="M112"/>
  <c r="D113"/>
  <c r="B124" i="22" s="1"/>
  <c r="E113" i="2"/>
  <c r="B124" i="25" s="1"/>
  <c r="F113" i="2"/>
  <c r="G113"/>
  <c r="B124" i="28" s="1"/>
  <c r="C124" s="1"/>
  <c r="H113" i="2"/>
  <c r="I113"/>
  <c r="B124" i="31" s="1"/>
  <c r="J113" i="2"/>
  <c r="B124" i="37" s="1"/>
  <c r="K113" i="2"/>
  <c r="B124" i="34" s="1"/>
  <c r="L113" i="2"/>
  <c r="M113"/>
  <c r="D114"/>
  <c r="B125" i="22" s="1"/>
  <c r="E114" i="2"/>
  <c r="B125" i="25" s="1"/>
  <c r="F114" i="2"/>
  <c r="G114"/>
  <c r="B125" i="28" s="1"/>
  <c r="C125" s="1"/>
  <c r="H114" i="2"/>
  <c r="I114"/>
  <c r="B125" i="31" s="1"/>
  <c r="J114" i="2"/>
  <c r="B125" i="37" s="1"/>
  <c r="K114" i="2"/>
  <c r="B125" i="34" s="1"/>
  <c r="L114" i="2"/>
  <c r="M114"/>
  <c r="D115"/>
  <c r="B126" i="22" s="1"/>
  <c r="E115" i="2"/>
  <c r="B126" i="25" s="1"/>
  <c r="F115" i="2"/>
  <c r="G115"/>
  <c r="B126" i="28" s="1"/>
  <c r="C126" s="1"/>
  <c r="H115" i="2"/>
  <c r="I115"/>
  <c r="B126" i="31" s="1"/>
  <c r="J115" i="2"/>
  <c r="B126" i="37" s="1"/>
  <c r="K115" i="2"/>
  <c r="B126" i="34" s="1"/>
  <c r="L115" i="2"/>
  <c r="M115"/>
  <c r="D116"/>
  <c r="B127" i="22" s="1"/>
  <c r="E116" i="2"/>
  <c r="B127" i="25" s="1"/>
  <c r="F116" i="2"/>
  <c r="G116"/>
  <c r="B127" i="28" s="1"/>
  <c r="C127" s="1"/>
  <c r="H116" i="2"/>
  <c r="I116"/>
  <c r="B127" i="31" s="1"/>
  <c r="J116" i="2"/>
  <c r="B127" i="37" s="1"/>
  <c r="K116" i="2"/>
  <c r="B127" i="34" s="1"/>
  <c r="L116" i="2"/>
  <c r="M116"/>
  <c r="D117"/>
  <c r="B128" i="22" s="1"/>
  <c r="E117" i="2"/>
  <c r="B128" i="25" s="1"/>
  <c r="F117" i="2"/>
  <c r="G117"/>
  <c r="B128" i="28" s="1"/>
  <c r="C128" s="1"/>
  <c r="H117" i="2"/>
  <c r="I117"/>
  <c r="B128" i="31" s="1"/>
  <c r="J117" i="2"/>
  <c r="B128" i="37" s="1"/>
  <c r="K117" i="2"/>
  <c r="B128" i="34" s="1"/>
  <c r="L117" i="2"/>
  <c r="M117"/>
  <c r="D118"/>
  <c r="B129" i="22" s="1"/>
  <c r="E118" i="2"/>
  <c r="B129" i="25" s="1"/>
  <c r="F118" i="2"/>
  <c r="G118"/>
  <c r="B129" i="28" s="1"/>
  <c r="C129" s="1"/>
  <c r="H118" i="2"/>
  <c r="I118"/>
  <c r="B129" i="31" s="1"/>
  <c r="J118" i="2"/>
  <c r="B129" i="37" s="1"/>
  <c r="K118" i="2"/>
  <c r="B129" i="34" s="1"/>
  <c r="L118" i="2"/>
  <c r="M118"/>
  <c r="D119"/>
  <c r="B130" i="22" s="1"/>
  <c r="E119" i="2"/>
  <c r="B130" i="25" s="1"/>
  <c r="F119" i="2"/>
  <c r="G119"/>
  <c r="B130" i="28" s="1"/>
  <c r="C130" s="1"/>
  <c r="H119" i="2"/>
  <c r="I119"/>
  <c r="B130" i="31" s="1"/>
  <c r="J119" i="2"/>
  <c r="B130" i="37" s="1"/>
  <c r="K119" i="2"/>
  <c r="B130" i="34" s="1"/>
  <c r="L119" i="2"/>
  <c r="M119"/>
  <c r="D120"/>
  <c r="B131" i="22" s="1"/>
  <c r="E120" i="2"/>
  <c r="B131" i="25" s="1"/>
  <c r="F120" i="2"/>
  <c r="G120"/>
  <c r="B131" i="28" s="1"/>
  <c r="C131" s="1"/>
  <c r="H120" i="2"/>
  <c r="I120"/>
  <c r="B131" i="31" s="1"/>
  <c r="J120" i="2"/>
  <c r="B131" i="37" s="1"/>
  <c r="K120" i="2"/>
  <c r="B131" i="34" s="1"/>
  <c r="L120" i="2"/>
  <c r="M120"/>
  <c r="D121"/>
  <c r="B132" i="22" s="1"/>
  <c r="E121" i="2"/>
  <c r="B132" i="25" s="1"/>
  <c r="F121" i="2"/>
  <c r="G121"/>
  <c r="B132" i="28" s="1"/>
  <c r="C132" s="1"/>
  <c r="H121" i="2"/>
  <c r="I121"/>
  <c r="B132" i="31" s="1"/>
  <c r="J121" i="2"/>
  <c r="B132" i="37" s="1"/>
  <c r="K121" i="2"/>
  <c r="B132" i="34" s="1"/>
  <c r="L121" i="2"/>
  <c r="M121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D74"/>
  <c r="B85" i="22" s="1"/>
  <c r="E74" i="2"/>
  <c r="B85" i="25" s="1"/>
  <c r="F74" i="2"/>
  <c r="G74"/>
  <c r="B85" i="28" s="1"/>
  <c r="C85" s="1"/>
  <c r="H74" i="2"/>
  <c r="I74"/>
  <c r="B85" i="31" s="1"/>
  <c r="J74" i="2"/>
  <c r="B85" i="37" s="1"/>
  <c r="K74" i="2"/>
  <c r="B85" i="34" s="1"/>
  <c r="L74" i="2"/>
  <c r="M74"/>
  <c r="D75"/>
  <c r="B86" i="22" s="1"/>
  <c r="E75" i="2"/>
  <c r="B86" i="25" s="1"/>
  <c r="F75" i="2"/>
  <c r="G75"/>
  <c r="B86" i="28" s="1"/>
  <c r="C86" s="1"/>
  <c r="H75" i="2"/>
  <c r="I75"/>
  <c r="B86" i="31" s="1"/>
  <c r="J75" i="2"/>
  <c r="B86" i="37" s="1"/>
  <c r="K75" i="2"/>
  <c r="B86" i="34" s="1"/>
  <c r="L75" i="2"/>
  <c r="M75"/>
  <c r="D76"/>
  <c r="B87" i="22" s="1"/>
  <c r="E76" i="2"/>
  <c r="B87" i="25" s="1"/>
  <c r="F76" i="2"/>
  <c r="G76"/>
  <c r="B87" i="28" s="1"/>
  <c r="C87" s="1"/>
  <c r="H76" i="2"/>
  <c r="I76"/>
  <c r="B87" i="31" s="1"/>
  <c r="J76" i="2"/>
  <c r="B87" i="37" s="1"/>
  <c r="K76" i="2"/>
  <c r="B87" i="34" s="1"/>
  <c r="L76" i="2"/>
  <c r="M76"/>
  <c r="D77"/>
  <c r="B88" i="22" s="1"/>
  <c r="E77" i="2"/>
  <c r="B88" i="25" s="1"/>
  <c r="F77" i="2"/>
  <c r="G77"/>
  <c r="B88" i="28" s="1"/>
  <c r="C88" s="1"/>
  <c r="H77" i="2"/>
  <c r="I77"/>
  <c r="B88" i="31" s="1"/>
  <c r="J77" i="2"/>
  <c r="B88" i="37" s="1"/>
  <c r="K77" i="2"/>
  <c r="B88" i="34" s="1"/>
  <c r="L77" i="2"/>
  <c r="M77"/>
  <c r="D78"/>
  <c r="B89" i="22" s="1"/>
  <c r="E78" i="2"/>
  <c r="B89" i="25" s="1"/>
  <c r="F78" i="2"/>
  <c r="G78"/>
  <c r="B89" i="28" s="1"/>
  <c r="C89" s="1"/>
  <c r="H78" i="2"/>
  <c r="I78"/>
  <c r="B89" i="31" s="1"/>
  <c r="J78" i="2"/>
  <c r="B89" i="37" s="1"/>
  <c r="K78" i="2"/>
  <c r="B89" i="34" s="1"/>
  <c r="L78" i="2"/>
  <c r="M78"/>
  <c r="D79"/>
  <c r="B90" i="22" s="1"/>
  <c r="E79" i="2"/>
  <c r="B90" i="25" s="1"/>
  <c r="F79" i="2"/>
  <c r="G79"/>
  <c r="B90" i="28" s="1"/>
  <c r="C90" s="1"/>
  <c r="H79" i="2"/>
  <c r="I79"/>
  <c r="B90" i="31" s="1"/>
  <c r="J79" i="2"/>
  <c r="B90" i="37" s="1"/>
  <c r="K79" i="2"/>
  <c r="B90" i="34" s="1"/>
  <c r="L79" i="2"/>
  <c r="M79"/>
  <c r="D80"/>
  <c r="B91" i="22" s="1"/>
  <c r="E80" i="2"/>
  <c r="B91" i="25" s="1"/>
  <c r="F80" i="2"/>
  <c r="G80"/>
  <c r="B91" i="28" s="1"/>
  <c r="C91" s="1"/>
  <c r="H80" i="2"/>
  <c r="I80"/>
  <c r="B91" i="31" s="1"/>
  <c r="J80" i="2"/>
  <c r="B91" i="37" s="1"/>
  <c r="K80" i="2"/>
  <c r="B91" i="34" s="1"/>
  <c r="L80" i="2"/>
  <c r="M80"/>
  <c r="D81"/>
  <c r="B92" i="22" s="1"/>
  <c r="E81" i="2"/>
  <c r="B92" i="25" s="1"/>
  <c r="F81" i="2"/>
  <c r="G81"/>
  <c r="B92" i="28" s="1"/>
  <c r="C92" s="1"/>
  <c r="H81" i="2"/>
  <c r="I81"/>
  <c r="B92" i="31" s="1"/>
  <c r="J81" i="2"/>
  <c r="B92" i="37" s="1"/>
  <c r="K81" i="2"/>
  <c r="B92" i="34" s="1"/>
  <c r="L81" i="2"/>
  <c r="M81"/>
  <c r="D82"/>
  <c r="B93" i="22" s="1"/>
  <c r="E82" i="2"/>
  <c r="B93" i="25" s="1"/>
  <c r="F82" i="2"/>
  <c r="G82"/>
  <c r="B93" i="28" s="1"/>
  <c r="C93" s="1"/>
  <c r="H82" i="2"/>
  <c r="I82"/>
  <c r="B93" i="31" s="1"/>
  <c r="J82" i="2"/>
  <c r="B93" i="37" s="1"/>
  <c r="K82" i="2"/>
  <c r="B93" i="34" s="1"/>
  <c r="L82" i="2"/>
  <c r="M82"/>
  <c r="D83"/>
  <c r="B94" i="22" s="1"/>
  <c r="E83" i="2"/>
  <c r="B94" i="25" s="1"/>
  <c r="F83" i="2"/>
  <c r="G83"/>
  <c r="B94" i="28" s="1"/>
  <c r="C94" s="1"/>
  <c r="H83" i="2"/>
  <c r="I83"/>
  <c r="B94" i="31" s="1"/>
  <c r="J83" i="2"/>
  <c r="B94" i="37" s="1"/>
  <c r="K83" i="2"/>
  <c r="B94" i="34" s="1"/>
  <c r="L83" i="2"/>
  <c r="M83"/>
  <c r="D84"/>
  <c r="B95" i="22" s="1"/>
  <c r="E84" i="2"/>
  <c r="B95" i="25" s="1"/>
  <c r="F84" i="2"/>
  <c r="G84"/>
  <c r="B95" i="28" s="1"/>
  <c r="C95" s="1"/>
  <c r="H84" i="2"/>
  <c r="I84"/>
  <c r="B95" i="31" s="1"/>
  <c r="J84" i="2"/>
  <c r="B95" i="37" s="1"/>
  <c r="L84" i="2"/>
  <c r="M84"/>
  <c r="D85"/>
  <c r="B96" i="22" s="1"/>
  <c r="E85" i="2"/>
  <c r="B96" i="25" s="1"/>
  <c r="F85" i="2"/>
  <c r="G85"/>
  <c r="B96" i="28" s="1"/>
  <c r="C96" s="1"/>
  <c r="H85" i="2"/>
  <c r="I85"/>
  <c r="B96" i="31" s="1"/>
  <c r="L85" i="2"/>
  <c r="M85"/>
  <c r="E86"/>
  <c r="B97" i="25" s="1"/>
  <c r="F86" i="2"/>
  <c r="G86"/>
  <c r="B97" i="28" s="1"/>
  <c r="C97" s="1"/>
  <c r="H86" i="2"/>
  <c r="I86"/>
  <c r="B97" i="31" s="1"/>
  <c r="J86" i="2"/>
  <c r="B97" i="37" s="1"/>
  <c r="K86" i="2"/>
  <c r="B97" i="34" s="1"/>
  <c r="L86" i="2"/>
  <c r="M86"/>
  <c r="E87"/>
  <c r="B98" i="25" s="1"/>
  <c r="F87" i="2"/>
  <c r="G87"/>
  <c r="B98" i="28" s="1"/>
  <c r="C98" s="1"/>
  <c r="H87" i="2"/>
  <c r="I87"/>
  <c r="B98" i="31" s="1"/>
  <c r="J87" i="2"/>
  <c r="B98" i="37" s="1"/>
  <c r="K87" i="2"/>
  <c r="B98" i="34" s="1"/>
  <c r="L87" i="2"/>
  <c r="M87"/>
  <c r="D88"/>
  <c r="B99" i="22" s="1"/>
  <c r="E88" i="2"/>
  <c r="B99" i="25" s="1"/>
  <c r="I88" i="2"/>
  <c r="B99" i="31" s="1"/>
  <c r="J88" i="2"/>
  <c r="B99" i="37" s="1"/>
  <c r="K88" i="2"/>
  <c r="B99" i="34" s="1"/>
  <c r="L88" i="2"/>
  <c r="M88"/>
  <c r="D89"/>
  <c r="B100" i="22" s="1"/>
  <c r="E89" i="2"/>
  <c r="B100" i="25" s="1"/>
  <c r="I89" i="2"/>
  <c r="B100" i="31" s="1"/>
  <c r="J89" i="2"/>
  <c r="B100" i="37" s="1"/>
  <c r="K89" i="2"/>
  <c r="B100" i="34" s="1"/>
  <c r="L89" i="2"/>
  <c r="M89"/>
  <c r="D90"/>
  <c r="B101" i="22" s="1"/>
  <c r="E90" i="2"/>
  <c r="B101" i="25" s="1"/>
  <c r="I90" i="2"/>
  <c r="B101" i="31" s="1"/>
  <c r="J90" i="2"/>
  <c r="B101" i="37" s="1"/>
  <c r="K90" i="2"/>
  <c r="B101" i="34" s="1"/>
  <c r="L90" i="2"/>
  <c r="M90"/>
  <c r="D91"/>
  <c r="B102" i="22" s="1"/>
  <c r="E91" i="2"/>
  <c r="B102" i="25" s="1"/>
  <c r="F91" i="2"/>
  <c r="G91"/>
  <c r="B102" i="28" s="1"/>
  <c r="C102" s="1"/>
  <c r="H91" i="2"/>
  <c r="I91"/>
  <c r="B102" i="31" s="1"/>
  <c r="J91" i="2"/>
  <c r="B102" i="37" s="1"/>
  <c r="K91" i="2"/>
  <c r="B102" i="34" s="1"/>
  <c r="L91" i="2"/>
  <c r="M91"/>
  <c r="D92"/>
  <c r="B103" i="22" s="1"/>
  <c r="E92" i="2"/>
  <c r="B103" i="25" s="1"/>
  <c r="F92" i="2"/>
  <c r="G92"/>
  <c r="B103" i="28" s="1"/>
  <c r="C103" s="1"/>
  <c r="H92" i="2"/>
  <c r="I92"/>
  <c r="B103" i="31" s="1"/>
  <c r="J92" i="2"/>
  <c r="B103" i="37" s="1"/>
  <c r="K92" i="2"/>
  <c r="B103" i="34" s="1"/>
  <c r="L92" i="2"/>
  <c r="M92"/>
  <c r="D93"/>
  <c r="B104" i="22" s="1"/>
  <c r="E93" i="2"/>
  <c r="B104" i="25" s="1"/>
  <c r="F93" i="2"/>
  <c r="G93"/>
  <c r="B104" i="28" s="1"/>
  <c r="C104" s="1"/>
  <c r="H93" i="2"/>
  <c r="I93"/>
  <c r="B104" i="31" s="1"/>
  <c r="J93" i="2"/>
  <c r="B104" i="37" s="1"/>
  <c r="K93" i="2"/>
  <c r="B104" i="34" s="1"/>
  <c r="L93" i="2"/>
  <c r="M93"/>
  <c r="D94"/>
  <c r="B105" i="22" s="1"/>
  <c r="E94" i="2"/>
  <c r="B105" i="25" s="1"/>
  <c r="F94" i="2"/>
  <c r="G94"/>
  <c r="B105" i="28" s="1"/>
  <c r="C105" s="1"/>
  <c r="H94" i="2"/>
  <c r="I94"/>
  <c r="B105" i="31" s="1"/>
  <c r="J94" i="2"/>
  <c r="B105" i="37" s="1"/>
  <c r="K94" i="2"/>
  <c r="B105" i="34" s="1"/>
  <c r="L94" i="2"/>
  <c r="M94"/>
  <c r="D95"/>
  <c r="B106" i="22" s="1"/>
  <c r="E95" i="2"/>
  <c r="B106" i="25" s="1"/>
  <c r="F95" i="2"/>
  <c r="G95"/>
  <c r="B106" i="28" s="1"/>
  <c r="C106" s="1"/>
  <c r="H95" i="2"/>
  <c r="I95"/>
  <c r="B106" i="31" s="1"/>
  <c r="J95" i="2"/>
  <c r="B106" i="37" s="1"/>
  <c r="K95" i="2"/>
  <c r="B106" i="34" s="1"/>
  <c r="L95" i="2"/>
  <c r="M95"/>
  <c r="D96"/>
  <c r="B107" i="22" s="1"/>
  <c r="E96" i="2"/>
  <c r="B107" i="25" s="1"/>
  <c r="F96" i="2"/>
  <c r="G96"/>
  <c r="B107" i="28" s="1"/>
  <c r="C107" s="1"/>
  <c r="H96" i="2"/>
  <c r="I96"/>
  <c r="B107" i="31" s="1"/>
  <c r="J96" i="2"/>
  <c r="B107" i="37" s="1"/>
  <c r="K96" i="2"/>
  <c r="B107" i="34" s="1"/>
  <c r="L96" i="2"/>
  <c r="M96"/>
  <c r="D97"/>
  <c r="B108" i="22" s="1"/>
  <c r="E97" i="2"/>
  <c r="B108" i="25" s="1"/>
  <c r="F97" i="2"/>
  <c r="G97"/>
  <c r="B108" i="28" s="1"/>
  <c r="C108" s="1"/>
  <c r="H97" i="2"/>
  <c r="I97"/>
  <c r="B108" i="31" s="1"/>
  <c r="J97" i="2"/>
  <c r="B108" i="37" s="1"/>
  <c r="K97" i="2"/>
  <c r="B108" i="34" s="1"/>
  <c r="L97" i="2"/>
  <c r="M97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D50"/>
  <c r="B61" i="22" s="1"/>
  <c r="E50" i="2"/>
  <c r="B61" i="25" s="1"/>
  <c r="F50" i="2"/>
  <c r="G50"/>
  <c r="B61" i="28" s="1"/>
  <c r="C61" s="1"/>
  <c r="H50" i="2"/>
  <c r="I50"/>
  <c r="B61" i="31" s="1"/>
  <c r="J50" i="2"/>
  <c r="B61" i="37" s="1"/>
  <c r="K50" i="2"/>
  <c r="B61" i="34" s="1"/>
  <c r="L50" i="2"/>
  <c r="M50"/>
  <c r="D51"/>
  <c r="B62" i="22" s="1"/>
  <c r="E51" i="2"/>
  <c r="B62" i="25" s="1"/>
  <c r="F51" i="2"/>
  <c r="G51"/>
  <c r="B62" i="28" s="1"/>
  <c r="C62" s="1"/>
  <c r="H51" i="2"/>
  <c r="I51"/>
  <c r="B62" i="31" s="1"/>
  <c r="J51" i="2"/>
  <c r="B62" i="37" s="1"/>
  <c r="K51" i="2"/>
  <c r="B62" i="34" s="1"/>
  <c r="L51" i="2"/>
  <c r="M51"/>
  <c r="D52"/>
  <c r="B63" i="22" s="1"/>
  <c r="E52" i="2"/>
  <c r="B63" i="25" s="1"/>
  <c r="F52" i="2"/>
  <c r="G52"/>
  <c r="B63" i="28" s="1"/>
  <c r="C63" s="1"/>
  <c r="H52" i="2"/>
  <c r="I52"/>
  <c r="B63" i="31" s="1"/>
  <c r="J52" i="2"/>
  <c r="B63" i="37" s="1"/>
  <c r="K52" i="2"/>
  <c r="B63" i="34" s="1"/>
  <c r="L52" i="2"/>
  <c r="M52"/>
  <c r="D53"/>
  <c r="B64" i="22" s="1"/>
  <c r="E53" i="2"/>
  <c r="B64" i="25" s="1"/>
  <c r="F53" i="2"/>
  <c r="G53"/>
  <c r="B64" i="28" s="1"/>
  <c r="C64" s="1"/>
  <c r="H53" i="2"/>
  <c r="I53"/>
  <c r="B64" i="31" s="1"/>
  <c r="J53" i="2"/>
  <c r="B64" i="37" s="1"/>
  <c r="K53" i="2"/>
  <c r="B64" i="34" s="1"/>
  <c r="L53" i="2"/>
  <c r="M53"/>
  <c r="D54"/>
  <c r="B65" i="22" s="1"/>
  <c r="E54" i="2"/>
  <c r="B65" i="25" s="1"/>
  <c r="F54" i="2"/>
  <c r="G54"/>
  <c r="B65" i="28" s="1"/>
  <c r="C65" s="1"/>
  <c r="H54" i="2"/>
  <c r="I54"/>
  <c r="B65" i="31" s="1"/>
  <c r="J54" i="2"/>
  <c r="B65" i="37" s="1"/>
  <c r="K54" i="2"/>
  <c r="B65" i="34" s="1"/>
  <c r="L54" i="2"/>
  <c r="M54"/>
  <c r="D55"/>
  <c r="B66" i="22" s="1"/>
  <c r="E55" i="2"/>
  <c r="B66" i="25" s="1"/>
  <c r="F55" i="2"/>
  <c r="G55"/>
  <c r="B66" i="28" s="1"/>
  <c r="C66" s="1"/>
  <c r="H55" i="2"/>
  <c r="I55"/>
  <c r="B66" i="31" s="1"/>
  <c r="J55" i="2"/>
  <c r="B66" i="37" s="1"/>
  <c r="K55" i="2"/>
  <c r="B66" i="34" s="1"/>
  <c r="L55" i="2"/>
  <c r="M55"/>
  <c r="D56"/>
  <c r="B67" i="22" s="1"/>
  <c r="E56" i="2"/>
  <c r="B67" i="25" s="1"/>
  <c r="F56" i="2"/>
  <c r="G56"/>
  <c r="B67" i="28" s="1"/>
  <c r="C67" s="1"/>
  <c r="H56" i="2"/>
  <c r="I56"/>
  <c r="B67" i="31" s="1"/>
  <c r="J56" i="2"/>
  <c r="B67" i="37" s="1"/>
  <c r="K56" i="2"/>
  <c r="B67" i="34" s="1"/>
  <c r="L56" i="2"/>
  <c r="M56"/>
  <c r="D57"/>
  <c r="B68" i="22" s="1"/>
  <c r="E57" i="2"/>
  <c r="B68" i="25" s="1"/>
  <c r="F57" i="2"/>
  <c r="G57"/>
  <c r="B68" i="28" s="1"/>
  <c r="C68" s="1"/>
  <c r="H57" i="2"/>
  <c r="I57"/>
  <c r="B68" i="31" s="1"/>
  <c r="J57" i="2"/>
  <c r="B68" i="37" s="1"/>
  <c r="K57" i="2"/>
  <c r="B68" i="34" s="1"/>
  <c r="L57" i="2"/>
  <c r="M57"/>
  <c r="D58"/>
  <c r="B69" i="22" s="1"/>
  <c r="E58" i="2"/>
  <c r="B69" i="25" s="1"/>
  <c r="F58" i="2"/>
  <c r="G58"/>
  <c r="B69" i="28" s="1"/>
  <c r="C69" s="1"/>
  <c r="H58" i="2"/>
  <c r="I58"/>
  <c r="B69" i="31" s="1"/>
  <c r="J58" i="2"/>
  <c r="B69" i="37" s="1"/>
  <c r="K58" i="2"/>
  <c r="B69" i="34" s="1"/>
  <c r="L58" i="2"/>
  <c r="M58"/>
  <c r="D59"/>
  <c r="B70" i="22" s="1"/>
  <c r="E59" i="2"/>
  <c r="B70" i="25" s="1"/>
  <c r="F59" i="2"/>
  <c r="G59"/>
  <c r="B70" i="28" s="1"/>
  <c r="C70" s="1"/>
  <c r="H59" i="2"/>
  <c r="I59"/>
  <c r="B70" i="31" s="1"/>
  <c r="J59" i="2"/>
  <c r="B70" i="37" s="1"/>
  <c r="K59" i="2"/>
  <c r="B70" i="34" s="1"/>
  <c r="L59" i="2"/>
  <c r="M59"/>
  <c r="D60"/>
  <c r="B71" i="22" s="1"/>
  <c r="E60" i="2"/>
  <c r="B71" i="25" s="1"/>
  <c r="F60" i="2"/>
  <c r="G60"/>
  <c r="B71" i="28" s="1"/>
  <c r="C71" s="1"/>
  <c r="H60" i="2"/>
  <c r="I60"/>
  <c r="B71" i="31" s="1"/>
  <c r="J60" i="2"/>
  <c r="B71" i="37" s="1"/>
  <c r="K60" i="2"/>
  <c r="B71" i="34" s="1"/>
  <c r="L60" i="2"/>
  <c r="M60"/>
  <c r="F61"/>
  <c r="G61"/>
  <c r="B72" i="28" s="1"/>
  <c r="C72" s="1"/>
  <c r="H61" i="2"/>
  <c r="I61"/>
  <c r="B72" i="31" s="1"/>
  <c r="J61" i="2"/>
  <c r="B72" i="37" s="1"/>
  <c r="K61" i="2"/>
  <c r="B72" i="34" s="1"/>
  <c r="L61" i="2"/>
  <c r="M61"/>
  <c r="D62"/>
  <c r="B73" i="22" s="1"/>
  <c r="E62" i="2"/>
  <c r="B73" i="25" s="1"/>
  <c r="F62" i="2"/>
  <c r="G62"/>
  <c r="B73" i="28" s="1"/>
  <c r="C73" s="1"/>
  <c r="H62" i="2"/>
  <c r="I62"/>
  <c r="B73" i="31" s="1"/>
  <c r="J62" i="2"/>
  <c r="B73" i="37" s="1"/>
  <c r="K62" i="2"/>
  <c r="B73" i="34" s="1"/>
  <c r="L62" i="2"/>
  <c r="M62"/>
  <c r="D63"/>
  <c r="B74" i="22" s="1"/>
  <c r="E63" i="2"/>
  <c r="B74" i="25" s="1"/>
  <c r="F63" i="2"/>
  <c r="G63"/>
  <c r="B74" i="28" s="1"/>
  <c r="C74" s="1"/>
  <c r="H63" i="2"/>
  <c r="I63"/>
  <c r="B74" i="31" s="1"/>
  <c r="J63" i="2"/>
  <c r="B74" i="37" s="1"/>
  <c r="K63" i="2"/>
  <c r="B74" i="34" s="1"/>
  <c r="L63" i="2"/>
  <c r="M63"/>
  <c r="D64"/>
  <c r="B75" i="22" s="1"/>
  <c r="E64" i="2"/>
  <c r="B75" i="25" s="1"/>
  <c r="F64" i="2"/>
  <c r="G64"/>
  <c r="B75" i="28" s="1"/>
  <c r="C75" s="1"/>
  <c r="H64" i="2"/>
  <c r="I64"/>
  <c r="B75" i="31" s="1"/>
  <c r="J64" i="2"/>
  <c r="B75" i="37" s="1"/>
  <c r="K64" i="2"/>
  <c r="B75" i="34" s="1"/>
  <c r="L64" i="2"/>
  <c r="M64"/>
  <c r="D65"/>
  <c r="B76" i="22" s="1"/>
  <c r="E65" i="2"/>
  <c r="B76" i="25" s="1"/>
  <c r="F65" i="2"/>
  <c r="G65"/>
  <c r="B76" i="28" s="1"/>
  <c r="C76" s="1"/>
  <c r="H65" i="2"/>
  <c r="I65"/>
  <c r="B76" i="31" s="1"/>
  <c r="J65" i="2"/>
  <c r="B76" i="37" s="1"/>
  <c r="K65" i="2"/>
  <c r="B76" i="34" s="1"/>
  <c r="L65" i="2"/>
  <c r="M65"/>
  <c r="D66"/>
  <c r="B77" i="22" s="1"/>
  <c r="E66" i="2"/>
  <c r="B77" i="25" s="1"/>
  <c r="F66" i="2"/>
  <c r="G66"/>
  <c r="B77" i="28" s="1"/>
  <c r="C77" s="1"/>
  <c r="H66" i="2"/>
  <c r="I66"/>
  <c r="B77" i="31" s="1"/>
  <c r="J66" i="2"/>
  <c r="B77" i="37" s="1"/>
  <c r="K66" i="2"/>
  <c r="B77" i="34" s="1"/>
  <c r="L66" i="2"/>
  <c r="M66"/>
  <c r="D67"/>
  <c r="B78" i="22" s="1"/>
  <c r="E67" i="2"/>
  <c r="B78" i="25" s="1"/>
  <c r="F67" i="2"/>
  <c r="G67"/>
  <c r="B78" i="28" s="1"/>
  <c r="C78" s="1"/>
  <c r="H67" i="2"/>
  <c r="I67"/>
  <c r="B78" i="31" s="1"/>
  <c r="J67" i="2"/>
  <c r="B78" i="37" s="1"/>
  <c r="K67" i="2"/>
  <c r="B78" i="34" s="1"/>
  <c r="L67" i="2"/>
  <c r="M67"/>
  <c r="D68"/>
  <c r="B79" i="22" s="1"/>
  <c r="E68" i="2"/>
  <c r="B79" i="25" s="1"/>
  <c r="F68" i="2"/>
  <c r="G68"/>
  <c r="B79" i="28" s="1"/>
  <c r="C79" s="1"/>
  <c r="H68" i="2"/>
  <c r="I68"/>
  <c r="B79" i="31" s="1"/>
  <c r="J68" i="2"/>
  <c r="B79" i="37" s="1"/>
  <c r="K68" i="2"/>
  <c r="B79" i="34" s="1"/>
  <c r="L68" i="2"/>
  <c r="M68"/>
  <c r="D69"/>
  <c r="B80" i="22" s="1"/>
  <c r="E69" i="2"/>
  <c r="B80" i="25" s="1"/>
  <c r="F69" i="2"/>
  <c r="G69"/>
  <c r="B80" i="28" s="1"/>
  <c r="C80" s="1"/>
  <c r="H69" i="2"/>
  <c r="I69"/>
  <c r="B80" i="31" s="1"/>
  <c r="J69" i="2"/>
  <c r="B80" i="37" s="1"/>
  <c r="K69" i="2"/>
  <c r="B80" i="34" s="1"/>
  <c r="L69" i="2"/>
  <c r="M69"/>
  <c r="D70"/>
  <c r="B81" i="22" s="1"/>
  <c r="E70" i="2"/>
  <c r="B81" i="25" s="1"/>
  <c r="F70" i="2"/>
  <c r="G70"/>
  <c r="B81" i="28" s="1"/>
  <c r="C81" s="1"/>
  <c r="H70" i="2"/>
  <c r="I70"/>
  <c r="B81" i="31" s="1"/>
  <c r="J70" i="2"/>
  <c r="B81" i="37" s="1"/>
  <c r="K70" i="2"/>
  <c r="B81" i="34" s="1"/>
  <c r="L70" i="2"/>
  <c r="M70"/>
  <c r="D71"/>
  <c r="B82" i="22" s="1"/>
  <c r="E71" i="2"/>
  <c r="B82" i="25" s="1"/>
  <c r="F71" i="2"/>
  <c r="G71"/>
  <c r="B82" i="28" s="1"/>
  <c r="C82" s="1"/>
  <c r="H71" i="2"/>
  <c r="I71"/>
  <c r="B82" i="31" s="1"/>
  <c r="J71" i="2"/>
  <c r="B82" i="37" s="1"/>
  <c r="K71" i="2"/>
  <c r="B82" i="34" s="1"/>
  <c r="L71" i="2"/>
  <c r="M71"/>
  <c r="D72"/>
  <c r="B83" i="22" s="1"/>
  <c r="E72" i="2"/>
  <c r="B83" i="25" s="1"/>
  <c r="F72" i="2"/>
  <c r="G72"/>
  <c r="B83" i="28" s="1"/>
  <c r="C83" s="1"/>
  <c r="H72" i="2"/>
  <c r="I72"/>
  <c r="B83" i="31" s="1"/>
  <c r="J72" i="2"/>
  <c r="B83" i="37" s="1"/>
  <c r="K72" i="2"/>
  <c r="B83" i="34" s="1"/>
  <c r="L72" i="2"/>
  <c r="M72"/>
  <c r="D73"/>
  <c r="B84" i="22" s="1"/>
  <c r="E73" i="2"/>
  <c r="B84" i="25" s="1"/>
  <c r="F73" i="2"/>
  <c r="G73"/>
  <c r="B84" i="28" s="1"/>
  <c r="C84" s="1"/>
  <c r="H73" i="2"/>
  <c r="I73"/>
  <c r="B84" i="31" s="1"/>
  <c r="J73" i="2"/>
  <c r="B84" i="37" s="1"/>
  <c r="K73" i="2"/>
  <c r="B84" i="34" s="1"/>
  <c r="L73" i="2"/>
  <c r="M73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N26"/>
  <c r="O26"/>
  <c r="P26"/>
  <c r="Q26"/>
  <c r="R26"/>
  <c r="N27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D26"/>
  <c r="B37" i="22" s="1"/>
  <c r="E26" i="2"/>
  <c r="B37" i="25" s="1"/>
  <c r="F26" i="2"/>
  <c r="G26"/>
  <c r="B37" i="28" s="1"/>
  <c r="C37" s="1"/>
  <c r="H26" i="2"/>
  <c r="I26"/>
  <c r="B37" i="31" s="1"/>
  <c r="J26" i="2"/>
  <c r="B37" i="37" s="1"/>
  <c r="K26" i="2"/>
  <c r="B37" i="34" s="1"/>
  <c r="L26" i="2"/>
  <c r="M26"/>
  <c r="D27"/>
  <c r="B38" i="22" s="1"/>
  <c r="E27" i="2"/>
  <c r="B38" i="25" s="1"/>
  <c r="F27" i="2"/>
  <c r="G27"/>
  <c r="B38" i="28" s="1"/>
  <c r="C38" s="1"/>
  <c r="H27" i="2"/>
  <c r="I27"/>
  <c r="B38" i="31" s="1"/>
  <c r="J27" i="2"/>
  <c r="B38" i="37" s="1"/>
  <c r="K27" i="2"/>
  <c r="B38" i="34" s="1"/>
  <c r="L27" i="2"/>
  <c r="M27"/>
  <c r="D28"/>
  <c r="B39" i="22" s="1"/>
  <c r="E28" i="2"/>
  <c r="B39" i="25" s="1"/>
  <c r="F28" i="2"/>
  <c r="G28"/>
  <c r="B39" i="28" s="1"/>
  <c r="C39" s="1"/>
  <c r="H28" i="2"/>
  <c r="I28"/>
  <c r="B39" i="31" s="1"/>
  <c r="J28" i="2"/>
  <c r="B39" i="37" s="1"/>
  <c r="K28" i="2"/>
  <c r="B39" i="34" s="1"/>
  <c r="L28" i="2"/>
  <c r="M28"/>
  <c r="D29"/>
  <c r="B40" i="22" s="1"/>
  <c r="E29" i="2"/>
  <c r="B40" i="25" s="1"/>
  <c r="F29" i="2"/>
  <c r="G29"/>
  <c r="B40" i="28" s="1"/>
  <c r="C40" s="1"/>
  <c r="H29" i="2"/>
  <c r="I29"/>
  <c r="B40" i="31" s="1"/>
  <c r="J29" i="2"/>
  <c r="B40" i="37" s="1"/>
  <c r="K29" i="2"/>
  <c r="B40" i="34" s="1"/>
  <c r="L29" i="2"/>
  <c r="M29"/>
  <c r="D30"/>
  <c r="B41" i="22" s="1"/>
  <c r="E30" i="2"/>
  <c r="B41" i="25" s="1"/>
  <c r="F30" i="2"/>
  <c r="G30"/>
  <c r="B41" i="28" s="1"/>
  <c r="C41" s="1"/>
  <c r="H30" i="2"/>
  <c r="I30"/>
  <c r="B41" i="31" s="1"/>
  <c r="J30" i="2"/>
  <c r="B41" i="37" s="1"/>
  <c r="K30" i="2"/>
  <c r="B41" i="34" s="1"/>
  <c r="L30" i="2"/>
  <c r="M30"/>
  <c r="D31"/>
  <c r="B42" i="22" s="1"/>
  <c r="E31" i="2"/>
  <c r="B42" i="25" s="1"/>
  <c r="F31" i="2"/>
  <c r="G31"/>
  <c r="B42" i="28" s="1"/>
  <c r="C42" s="1"/>
  <c r="H31" i="2"/>
  <c r="I31"/>
  <c r="B42" i="31" s="1"/>
  <c r="J31" i="2"/>
  <c r="B42" i="37" s="1"/>
  <c r="K31" i="2"/>
  <c r="B42" i="34" s="1"/>
  <c r="L31" i="2"/>
  <c r="M31"/>
  <c r="D32"/>
  <c r="B43" i="22" s="1"/>
  <c r="E32" i="2"/>
  <c r="B43" i="25" s="1"/>
  <c r="F32" i="2"/>
  <c r="G32"/>
  <c r="B43" i="28" s="1"/>
  <c r="C43" s="1"/>
  <c r="H32" i="2"/>
  <c r="I32"/>
  <c r="B43" i="31" s="1"/>
  <c r="J32" i="2"/>
  <c r="B43" i="37" s="1"/>
  <c r="K32" i="2"/>
  <c r="B43" i="34" s="1"/>
  <c r="L32" i="2"/>
  <c r="M32"/>
  <c r="D33"/>
  <c r="B44" i="22" s="1"/>
  <c r="E33" i="2"/>
  <c r="B44" i="25" s="1"/>
  <c r="F33" i="2"/>
  <c r="G33"/>
  <c r="B44" i="28" s="1"/>
  <c r="C44" s="1"/>
  <c r="H33" i="2"/>
  <c r="I33"/>
  <c r="B44" i="31" s="1"/>
  <c r="J33" i="2"/>
  <c r="B44" i="37" s="1"/>
  <c r="K33" i="2"/>
  <c r="B44" i="34" s="1"/>
  <c r="L33" i="2"/>
  <c r="M33"/>
  <c r="D34"/>
  <c r="B45" i="22" s="1"/>
  <c r="E34" i="2"/>
  <c r="B45" i="25" s="1"/>
  <c r="F34" i="2"/>
  <c r="G34"/>
  <c r="B45" i="28" s="1"/>
  <c r="C45" s="1"/>
  <c r="H34" i="2"/>
  <c r="I34"/>
  <c r="B45" i="31" s="1"/>
  <c r="J34" i="2"/>
  <c r="B45" i="37" s="1"/>
  <c r="K34" i="2"/>
  <c r="B45" i="34" s="1"/>
  <c r="L34" i="2"/>
  <c r="M34"/>
  <c r="D35"/>
  <c r="B46" i="22" s="1"/>
  <c r="E35" i="2"/>
  <c r="B46" i="25" s="1"/>
  <c r="F35" i="2"/>
  <c r="G35"/>
  <c r="B46" i="28" s="1"/>
  <c r="C46" s="1"/>
  <c r="H35" i="2"/>
  <c r="I35"/>
  <c r="B46" i="31" s="1"/>
  <c r="J35" i="2"/>
  <c r="B46" i="37" s="1"/>
  <c r="K35" i="2"/>
  <c r="B46" i="34" s="1"/>
  <c r="L35" i="2"/>
  <c r="M35"/>
  <c r="D36"/>
  <c r="B47" i="22" s="1"/>
  <c r="E36" i="2"/>
  <c r="B47" i="25" s="1"/>
  <c r="F36" i="2"/>
  <c r="G36"/>
  <c r="B47" i="28" s="1"/>
  <c r="C47" s="1"/>
  <c r="H36" i="2"/>
  <c r="I36"/>
  <c r="B47" i="31" s="1"/>
  <c r="J36" i="2"/>
  <c r="B47" i="37" s="1"/>
  <c r="K36" i="2"/>
  <c r="B47" i="34" s="1"/>
  <c r="L36" i="2"/>
  <c r="M36"/>
  <c r="D37"/>
  <c r="B48" i="22" s="1"/>
  <c r="E37" i="2"/>
  <c r="B48" i="25" s="1"/>
  <c r="F37" i="2"/>
  <c r="G37"/>
  <c r="B48" i="28" s="1"/>
  <c r="C48" s="1"/>
  <c r="H37" i="2"/>
  <c r="I37"/>
  <c r="B48" i="31" s="1"/>
  <c r="J37" i="2"/>
  <c r="B48" i="37" s="1"/>
  <c r="K37" i="2"/>
  <c r="B48" i="34" s="1"/>
  <c r="L37" i="2"/>
  <c r="M37"/>
  <c r="D38"/>
  <c r="B49" i="22" s="1"/>
  <c r="E38" i="2"/>
  <c r="B49" i="25" s="1"/>
  <c r="F38" i="2"/>
  <c r="G38"/>
  <c r="B49" i="28" s="1"/>
  <c r="C49" s="1"/>
  <c r="H38" i="2"/>
  <c r="I38"/>
  <c r="B49" i="31" s="1"/>
  <c r="J38" i="2"/>
  <c r="B49" i="37" s="1"/>
  <c r="K38" i="2"/>
  <c r="B49" i="34" s="1"/>
  <c r="L38" i="2"/>
  <c r="M38"/>
  <c r="D39"/>
  <c r="B50" i="22" s="1"/>
  <c r="E39" i="2"/>
  <c r="B50" i="25" s="1"/>
  <c r="F39" i="2"/>
  <c r="G39"/>
  <c r="B50" i="28" s="1"/>
  <c r="C50" s="1"/>
  <c r="H39" i="2"/>
  <c r="I39"/>
  <c r="B50" i="31" s="1"/>
  <c r="J39" i="2"/>
  <c r="B50" i="37" s="1"/>
  <c r="K39" i="2"/>
  <c r="B50" i="34" s="1"/>
  <c r="L39" i="2"/>
  <c r="M39"/>
  <c r="D40"/>
  <c r="B51" i="22" s="1"/>
  <c r="E40" i="2"/>
  <c r="B51" i="25" s="1"/>
  <c r="F40" i="2"/>
  <c r="G40"/>
  <c r="B51" i="28" s="1"/>
  <c r="C51" s="1"/>
  <c r="H40" i="2"/>
  <c r="I40"/>
  <c r="B51" i="31" s="1"/>
  <c r="J40" i="2"/>
  <c r="B51" i="37" s="1"/>
  <c r="K40" i="2"/>
  <c r="B51" i="34" s="1"/>
  <c r="L40" i="2"/>
  <c r="M40"/>
  <c r="D41"/>
  <c r="B52" i="22" s="1"/>
  <c r="E41" i="2"/>
  <c r="B52" i="25" s="1"/>
  <c r="F41" i="2"/>
  <c r="G41"/>
  <c r="B52" i="28" s="1"/>
  <c r="C52" s="1"/>
  <c r="H41" i="2"/>
  <c r="I41"/>
  <c r="B52" i="31" s="1"/>
  <c r="J41" i="2"/>
  <c r="B52" i="37" s="1"/>
  <c r="K41" i="2"/>
  <c r="B52" i="34" s="1"/>
  <c r="L41" i="2"/>
  <c r="M41"/>
  <c r="D42"/>
  <c r="B53" i="22" s="1"/>
  <c r="E42" i="2"/>
  <c r="B53" i="25" s="1"/>
  <c r="F42" i="2"/>
  <c r="G42"/>
  <c r="B53" i="28" s="1"/>
  <c r="C53" s="1"/>
  <c r="H42" i="2"/>
  <c r="I42"/>
  <c r="B53" i="31" s="1"/>
  <c r="J42" i="2"/>
  <c r="B53" i="37" s="1"/>
  <c r="K42" i="2"/>
  <c r="B53" i="34" s="1"/>
  <c r="L42" i="2"/>
  <c r="M42"/>
  <c r="D43"/>
  <c r="B54" i="22" s="1"/>
  <c r="E43" i="2"/>
  <c r="B54" i="25" s="1"/>
  <c r="F43" i="2"/>
  <c r="G43"/>
  <c r="B54" i="28" s="1"/>
  <c r="C54" s="1"/>
  <c r="H43" i="2"/>
  <c r="I43"/>
  <c r="B54" i="31" s="1"/>
  <c r="J43" i="2"/>
  <c r="B54" i="37" s="1"/>
  <c r="K43" i="2"/>
  <c r="B54" i="34" s="1"/>
  <c r="L43" i="2"/>
  <c r="M43"/>
  <c r="D44"/>
  <c r="B55" i="22" s="1"/>
  <c r="E44" i="2"/>
  <c r="B55" i="25" s="1"/>
  <c r="F44" i="2"/>
  <c r="G44"/>
  <c r="B55" i="28" s="1"/>
  <c r="C55" s="1"/>
  <c r="H44" i="2"/>
  <c r="I44"/>
  <c r="B55" i="31" s="1"/>
  <c r="J44" i="2"/>
  <c r="B55" i="37" s="1"/>
  <c r="K44" i="2"/>
  <c r="B55" i="34" s="1"/>
  <c r="L44" i="2"/>
  <c r="M44"/>
  <c r="D45"/>
  <c r="B56" i="22" s="1"/>
  <c r="E45" i="2"/>
  <c r="B56" i="25" s="1"/>
  <c r="F45" i="2"/>
  <c r="G45"/>
  <c r="B56" i="28" s="1"/>
  <c r="C56" s="1"/>
  <c r="H45" i="2"/>
  <c r="I45"/>
  <c r="B56" i="31" s="1"/>
  <c r="J45" i="2"/>
  <c r="B56" i="37" s="1"/>
  <c r="K45" i="2"/>
  <c r="B56" i="34" s="1"/>
  <c r="L45" i="2"/>
  <c r="M45"/>
  <c r="D46"/>
  <c r="B57" i="22" s="1"/>
  <c r="E46" i="2"/>
  <c r="B57" i="25" s="1"/>
  <c r="F46" i="2"/>
  <c r="G46"/>
  <c r="B57" i="28" s="1"/>
  <c r="C57" s="1"/>
  <c r="H46" i="2"/>
  <c r="I46"/>
  <c r="B57" i="31" s="1"/>
  <c r="J46" i="2"/>
  <c r="B57" i="37" s="1"/>
  <c r="K46" i="2"/>
  <c r="B57" i="34" s="1"/>
  <c r="L46" i="2"/>
  <c r="M46"/>
  <c r="D47"/>
  <c r="B58" i="22" s="1"/>
  <c r="E47" i="2"/>
  <c r="B58" i="25" s="1"/>
  <c r="F47" i="2"/>
  <c r="G47"/>
  <c r="B58" i="28" s="1"/>
  <c r="C58" s="1"/>
  <c r="H47" i="2"/>
  <c r="I47"/>
  <c r="B58" i="31" s="1"/>
  <c r="J47" i="2"/>
  <c r="B58" i="37" s="1"/>
  <c r="K47" i="2"/>
  <c r="B58" i="34" s="1"/>
  <c r="L47" i="2"/>
  <c r="M47"/>
  <c r="D48"/>
  <c r="B59" i="22" s="1"/>
  <c r="E48" i="2"/>
  <c r="B59" i="25" s="1"/>
  <c r="F48" i="2"/>
  <c r="G48"/>
  <c r="B59" i="28" s="1"/>
  <c r="C59" s="1"/>
  <c r="H48" i="2"/>
  <c r="I48"/>
  <c r="B59" i="31" s="1"/>
  <c r="J48" i="2"/>
  <c r="B59" i="37" s="1"/>
  <c r="K48" i="2"/>
  <c r="B59" i="34" s="1"/>
  <c r="L48" i="2"/>
  <c r="M48"/>
  <c r="D49"/>
  <c r="B60" i="22" s="1"/>
  <c r="E49" i="2"/>
  <c r="B60" i="25" s="1"/>
  <c r="F49" i="2"/>
  <c r="G49"/>
  <c r="B60" i="28" s="1"/>
  <c r="C60" s="1"/>
  <c r="H49" i="2"/>
  <c r="I49"/>
  <c r="B60" i="31" s="1"/>
  <c r="J49" i="2"/>
  <c r="B60" i="37" s="1"/>
  <c r="K49" i="2"/>
  <c r="B60" i="34" s="1"/>
  <c r="L49" i="2"/>
  <c r="M49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N2"/>
  <c r="O2"/>
  <c r="P2"/>
  <c r="Q2"/>
  <c r="R2"/>
  <c r="N3"/>
  <c r="O3"/>
  <c r="P3"/>
  <c r="Q3"/>
  <c r="R3"/>
  <c r="N4"/>
  <c r="O4"/>
  <c r="P4"/>
  <c r="Q4"/>
  <c r="R4"/>
  <c r="N5"/>
  <c r="O5"/>
  <c r="P5"/>
  <c r="Q5"/>
  <c r="R5"/>
  <c r="N6"/>
  <c r="O6"/>
  <c r="P6"/>
  <c r="Q6"/>
  <c r="R6"/>
  <c r="N7"/>
  <c r="O7"/>
  <c r="P7"/>
  <c r="Q7"/>
  <c r="R7"/>
  <c r="N8"/>
  <c r="O8"/>
  <c r="P8"/>
  <c r="Q8"/>
  <c r="R8"/>
  <c r="N9"/>
  <c r="O9"/>
  <c r="P9"/>
  <c r="Q9"/>
  <c r="R9"/>
  <c r="N10"/>
  <c r="O10"/>
  <c r="P10"/>
  <c r="Q10"/>
  <c r="R10"/>
  <c r="N11"/>
  <c r="O11"/>
  <c r="P11"/>
  <c r="Q11"/>
  <c r="R11"/>
  <c r="N12"/>
  <c r="O12"/>
  <c r="P12"/>
  <c r="Q12"/>
  <c r="R12"/>
  <c r="N13"/>
  <c r="O13"/>
  <c r="P13"/>
  <c r="Q13"/>
  <c r="R13"/>
  <c r="N14"/>
  <c r="O14"/>
  <c r="P14"/>
  <c r="Q14"/>
  <c r="R14"/>
  <c r="N15"/>
  <c r="O15"/>
  <c r="P15"/>
  <c r="Q15"/>
  <c r="R15"/>
  <c r="N16"/>
  <c r="O16"/>
  <c r="P16"/>
  <c r="Q16"/>
  <c r="R16"/>
  <c r="N17"/>
  <c r="O17"/>
  <c r="P17"/>
  <c r="Q17"/>
  <c r="R17"/>
  <c r="N18"/>
  <c r="O18"/>
  <c r="P18"/>
  <c r="Q18"/>
  <c r="R18"/>
  <c r="N19"/>
  <c r="O19"/>
  <c r="P19"/>
  <c r="Q19"/>
  <c r="R19"/>
  <c r="N20"/>
  <c r="O20"/>
  <c r="P20"/>
  <c r="Q20"/>
  <c r="R20"/>
  <c r="N21"/>
  <c r="O21"/>
  <c r="P21"/>
  <c r="Q21"/>
  <c r="R21"/>
  <c r="N22"/>
  <c r="O22"/>
  <c r="P22"/>
  <c r="Q22"/>
  <c r="R22"/>
  <c r="N23"/>
  <c r="O23"/>
  <c r="P23"/>
  <c r="Q23"/>
  <c r="R23"/>
  <c r="N24"/>
  <c r="O24"/>
  <c r="P24"/>
  <c r="Q24"/>
  <c r="R24"/>
  <c r="N25"/>
  <c r="O25"/>
  <c r="P25"/>
  <c r="Q25"/>
  <c r="R25"/>
  <c r="D2"/>
  <c r="B13" i="22" s="1"/>
  <c r="E2" i="2"/>
  <c r="B13" i="25" s="1"/>
  <c r="F2" i="2"/>
  <c r="G2"/>
  <c r="B13" i="28" s="1"/>
  <c r="C13" s="1"/>
  <c r="H2" i="2"/>
  <c r="I2"/>
  <c r="B13" i="31" s="1"/>
  <c r="J2" i="2"/>
  <c r="B13" i="37" s="1"/>
  <c r="K2" i="2"/>
  <c r="B13" i="34" s="1"/>
  <c r="L2" i="2"/>
  <c r="M2"/>
  <c r="D3"/>
  <c r="B14" i="22" s="1"/>
  <c r="E3" i="2"/>
  <c r="B14" i="25" s="1"/>
  <c r="F3" i="2"/>
  <c r="G3"/>
  <c r="B14" i="28" s="1"/>
  <c r="C14" s="1"/>
  <c r="H3" i="2"/>
  <c r="I3"/>
  <c r="B14" i="31" s="1"/>
  <c r="J3" i="2"/>
  <c r="B14" i="37" s="1"/>
  <c r="K3" i="2"/>
  <c r="B14" i="34" s="1"/>
  <c r="L3" i="2"/>
  <c r="M3"/>
  <c r="D4"/>
  <c r="B15" i="22" s="1"/>
  <c r="E4" i="2"/>
  <c r="B15" i="25" s="1"/>
  <c r="F4" i="2"/>
  <c r="G4"/>
  <c r="B15" i="28" s="1"/>
  <c r="C15" s="1"/>
  <c r="H4" i="2"/>
  <c r="I4"/>
  <c r="B15" i="31" s="1"/>
  <c r="J4" i="2"/>
  <c r="B15" i="37" s="1"/>
  <c r="K4" i="2"/>
  <c r="B15" i="34" s="1"/>
  <c r="L4" i="2"/>
  <c r="M4"/>
  <c r="D5"/>
  <c r="B16" i="22" s="1"/>
  <c r="E5" i="2"/>
  <c r="B16" i="25" s="1"/>
  <c r="F5" i="2"/>
  <c r="G5"/>
  <c r="B16" i="28" s="1"/>
  <c r="C16" s="1"/>
  <c r="H5" i="2"/>
  <c r="I5"/>
  <c r="B16" i="31" s="1"/>
  <c r="J5" i="2"/>
  <c r="B16" i="37" s="1"/>
  <c r="K5" i="2"/>
  <c r="B16" i="34" s="1"/>
  <c r="L5" i="2"/>
  <c r="M5"/>
  <c r="D6"/>
  <c r="B17" i="22" s="1"/>
  <c r="E6" i="2"/>
  <c r="B17" i="25" s="1"/>
  <c r="F6" i="2"/>
  <c r="G6"/>
  <c r="B17" i="28" s="1"/>
  <c r="C17" s="1"/>
  <c r="H6" i="2"/>
  <c r="I6"/>
  <c r="B17" i="31" s="1"/>
  <c r="J6" i="2"/>
  <c r="B17" i="37" s="1"/>
  <c r="K6" i="2"/>
  <c r="B17" i="34" s="1"/>
  <c r="L6" i="2"/>
  <c r="M6"/>
  <c r="D7"/>
  <c r="B18" i="22" s="1"/>
  <c r="E7" i="2"/>
  <c r="B18" i="25" s="1"/>
  <c r="F7" i="2"/>
  <c r="G7"/>
  <c r="B18" i="28" s="1"/>
  <c r="C18" s="1"/>
  <c r="H7" i="2"/>
  <c r="I7"/>
  <c r="B18" i="31" s="1"/>
  <c r="J7" i="2"/>
  <c r="B18" i="37" s="1"/>
  <c r="K7" i="2"/>
  <c r="B18" i="34" s="1"/>
  <c r="L7" i="2"/>
  <c r="M7"/>
  <c r="D8"/>
  <c r="B19" i="22" s="1"/>
  <c r="E8" i="2"/>
  <c r="B19" i="25" s="1"/>
  <c r="F8" i="2"/>
  <c r="G8"/>
  <c r="B19" i="28" s="1"/>
  <c r="C19" s="1"/>
  <c r="H8" i="2"/>
  <c r="I8"/>
  <c r="B19" i="31" s="1"/>
  <c r="J8" i="2"/>
  <c r="B19" i="37" s="1"/>
  <c r="K8" i="2"/>
  <c r="B19" i="34" s="1"/>
  <c r="L8" i="2"/>
  <c r="M8"/>
  <c r="D9"/>
  <c r="B20" i="22" s="1"/>
  <c r="E9" i="2"/>
  <c r="B20" i="25" s="1"/>
  <c r="F9" i="2"/>
  <c r="G9"/>
  <c r="B20" i="28" s="1"/>
  <c r="C20" s="1"/>
  <c r="H9" i="2"/>
  <c r="I9"/>
  <c r="B20" i="31" s="1"/>
  <c r="J9" i="2"/>
  <c r="B20" i="37" s="1"/>
  <c r="K9" i="2"/>
  <c r="B20" i="34" s="1"/>
  <c r="L9" i="2"/>
  <c r="M9"/>
  <c r="D10"/>
  <c r="B21" i="22" s="1"/>
  <c r="E10" i="2"/>
  <c r="B21" i="25" s="1"/>
  <c r="F10" i="2"/>
  <c r="G10"/>
  <c r="B21" i="28" s="1"/>
  <c r="C21" s="1"/>
  <c r="H10" i="2"/>
  <c r="I10"/>
  <c r="B21" i="31" s="1"/>
  <c r="J10" i="2"/>
  <c r="B21" i="37" s="1"/>
  <c r="K10" i="2"/>
  <c r="B21" i="34" s="1"/>
  <c r="L10" i="2"/>
  <c r="M10"/>
  <c r="D11"/>
  <c r="B22" i="22" s="1"/>
  <c r="E11" i="2"/>
  <c r="B22" i="25" s="1"/>
  <c r="F11" i="2"/>
  <c r="G11"/>
  <c r="B22" i="28" s="1"/>
  <c r="C22" s="1"/>
  <c r="H11" i="2"/>
  <c r="I11"/>
  <c r="B22" i="31" s="1"/>
  <c r="J11" i="2"/>
  <c r="B22" i="37" s="1"/>
  <c r="K11" i="2"/>
  <c r="B22" i="34" s="1"/>
  <c r="L11" i="2"/>
  <c r="M11"/>
  <c r="D12"/>
  <c r="B23" i="22" s="1"/>
  <c r="E12" i="2"/>
  <c r="B23" i="25" s="1"/>
  <c r="F12" i="2"/>
  <c r="G12"/>
  <c r="B23" i="28" s="1"/>
  <c r="C23" s="1"/>
  <c r="H12" i="2"/>
  <c r="I12"/>
  <c r="B23" i="31" s="1"/>
  <c r="J12" i="2"/>
  <c r="B23" i="37" s="1"/>
  <c r="K12" i="2"/>
  <c r="B23" i="34" s="1"/>
  <c r="L12" i="2"/>
  <c r="M12"/>
  <c r="D13"/>
  <c r="B24" i="22" s="1"/>
  <c r="E13" i="2"/>
  <c r="B24" i="25" s="1"/>
  <c r="F13" i="2"/>
  <c r="G13"/>
  <c r="B24" i="28" s="1"/>
  <c r="C24" s="1"/>
  <c r="H13" i="2"/>
  <c r="I13"/>
  <c r="B24" i="31" s="1"/>
  <c r="J13" i="2"/>
  <c r="B24" i="37" s="1"/>
  <c r="K13" i="2"/>
  <c r="B24" i="34" s="1"/>
  <c r="L13" i="2"/>
  <c r="M13"/>
  <c r="D14"/>
  <c r="B25" i="22" s="1"/>
  <c r="E14" i="2"/>
  <c r="B25" i="25" s="1"/>
  <c r="F14" i="2"/>
  <c r="G14"/>
  <c r="B25" i="28" s="1"/>
  <c r="C25" s="1"/>
  <c r="H14" i="2"/>
  <c r="I14"/>
  <c r="B25" i="31" s="1"/>
  <c r="J14" i="2"/>
  <c r="B25" i="37" s="1"/>
  <c r="K14" i="2"/>
  <c r="B25" i="34" s="1"/>
  <c r="L14" i="2"/>
  <c r="M14"/>
  <c r="D15"/>
  <c r="B26" i="22" s="1"/>
  <c r="E15" i="2"/>
  <c r="B26" i="25" s="1"/>
  <c r="F15" i="2"/>
  <c r="G15"/>
  <c r="B26" i="28" s="1"/>
  <c r="C26" s="1"/>
  <c r="H15" i="2"/>
  <c r="I15"/>
  <c r="B26" i="31" s="1"/>
  <c r="J15" i="2"/>
  <c r="B26" i="37" s="1"/>
  <c r="K15" i="2"/>
  <c r="B26" i="34" s="1"/>
  <c r="L15" i="2"/>
  <c r="M15"/>
  <c r="D16"/>
  <c r="B27" i="22" s="1"/>
  <c r="E16" i="2"/>
  <c r="B27" i="25" s="1"/>
  <c r="F16" i="2"/>
  <c r="G16"/>
  <c r="B27" i="28" s="1"/>
  <c r="C27" s="1"/>
  <c r="H16" i="2"/>
  <c r="I16"/>
  <c r="B27" i="31" s="1"/>
  <c r="J16" i="2"/>
  <c r="B27" i="37" s="1"/>
  <c r="K16" i="2"/>
  <c r="B27" i="34" s="1"/>
  <c r="L16" i="2"/>
  <c r="M16"/>
  <c r="D17"/>
  <c r="B28" i="22" s="1"/>
  <c r="E17" i="2"/>
  <c r="B28" i="25" s="1"/>
  <c r="F17" i="2"/>
  <c r="G17"/>
  <c r="B28" i="28" s="1"/>
  <c r="C28" s="1"/>
  <c r="H17" i="2"/>
  <c r="I17"/>
  <c r="B28" i="31" s="1"/>
  <c r="J17" i="2"/>
  <c r="B28" i="37" s="1"/>
  <c r="K17" i="2"/>
  <c r="B28" i="34" s="1"/>
  <c r="L17" i="2"/>
  <c r="M17"/>
  <c r="D18"/>
  <c r="B29" i="22" s="1"/>
  <c r="E18" i="2"/>
  <c r="B29" i="25" s="1"/>
  <c r="F18" i="2"/>
  <c r="G18"/>
  <c r="B29" i="28" s="1"/>
  <c r="C29" s="1"/>
  <c r="H18" i="2"/>
  <c r="I18"/>
  <c r="B29" i="31" s="1"/>
  <c r="J18" i="2"/>
  <c r="B29" i="37" s="1"/>
  <c r="K18" i="2"/>
  <c r="B29" i="34" s="1"/>
  <c r="L18" i="2"/>
  <c r="M18"/>
  <c r="D19"/>
  <c r="B30" i="22" s="1"/>
  <c r="E19" i="2"/>
  <c r="B30" i="25" s="1"/>
  <c r="F19" i="2"/>
  <c r="G19"/>
  <c r="B30" i="28" s="1"/>
  <c r="C30" s="1"/>
  <c r="H19" i="2"/>
  <c r="I19"/>
  <c r="B30" i="31" s="1"/>
  <c r="J19" i="2"/>
  <c r="B30" i="37" s="1"/>
  <c r="K19" i="2"/>
  <c r="B30" i="34" s="1"/>
  <c r="L19" i="2"/>
  <c r="M19"/>
  <c r="D20"/>
  <c r="B31" i="22" s="1"/>
  <c r="E20" i="2"/>
  <c r="B31" i="25" s="1"/>
  <c r="F20" i="2"/>
  <c r="G20"/>
  <c r="B31" i="28" s="1"/>
  <c r="C31" s="1"/>
  <c r="H20" i="2"/>
  <c r="I20"/>
  <c r="B31" i="31" s="1"/>
  <c r="J20" i="2"/>
  <c r="B31" i="37" s="1"/>
  <c r="K20" i="2"/>
  <c r="B31" i="34" s="1"/>
  <c r="L20" i="2"/>
  <c r="M20"/>
  <c r="D21"/>
  <c r="B32" i="22" s="1"/>
  <c r="E21" i="2"/>
  <c r="B32" i="25" s="1"/>
  <c r="F21" i="2"/>
  <c r="G21"/>
  <c r="B32" i="28" s="1"/>
  <c r="C32" s="1"/>
  <c r="H21" i="2"/>
  <c r="I21"/>
  <c r="B32" i="31" s="1"/>
  <c r="J21" i="2"/>
  <c r="B32" i="37" s="1"/>
  <c r="K21" i="2"/>
  <c r="B32" i="34" s="1"/>
  <c r="L21" i="2"/>
  <c r="M21"/>
  <c r="D22"/>
  <c r="B33" i="22" s="1"/>
  <c r="E22" i="2"/>
  <c r="B33" i="25" s="1"/>
  <c r="F22" i="2"/>
  <c r="G22"/>
  <c r="B33" i="28" s="1"/>
  <c r="C33" s="1"/>
  <c r="H22" i="2"/>
  <c r="I22"/>
  <c r="B33" i="31" s="1"/>
  <c r="J22" i="2"/>
  <c r="B33" i="37" s="1"/>
  <c r="K22" i="2"/>
  <c r="B33" i="34" s="1"/>
  <c r="L22" i="2"/>
  <c r="M22"/>
  <c r="D23"/>
  <c r="B34" i="22" s="1"/>
  <c r="E23" i="2"/>
  <c r="B34" i="25" s="1"/>
  <c r="F23" i="2"/>
  <c r="G23"/>
  <c r="B34" i="28" s="1"/>
  <c r="C34" s="1"/>
  <c r="H23" i="2"/>
  <c r="I23"/>
  <c r="B34" i="31" s="1"/>
  <c r="J23" i="2"/>
  <c r="B34" i="37" s="1"/>
  <c r="K23" i="2"/>
  <c r="B34" i="34" s="1"/>
  <c r="L23" i="2"/>
  <c r="M23"/>
  <c r="D24"/>
  <c r="B35" i="22" s="1"/>
  <c r="E24" i="2"/>
  <c r="B35" i="25" s="1"/>
  <c r="F24" i="2"/>
  <c r="G24"/>
  <c r="B35" i="28" s="1"/>
  <c r="C35" s="1"/>
  <c r="H24" i="2"/>
  <c r="I24"/>
  <c r="B35" i="31" s="1"/>
  <c r="J24" i="2"/>
  <c r="B35" i="37" s="1"/>
  <c r="K24" i="2"/>
  <c r="B35" i="34" s="1"/>
  <c r="L24" i="2"/>
  <c r="M24"/>
  <c r="D25"/>
  <c r="B36" i="22" s="1"/>
  <c r="E25" i="2"/>
  <c r="B36" i="25" s="1"/>
  <c r="F25" i="2"/>
  <c r="G25"/>
  <c r="B36" i="28" s="1"/>
  <c r="C36" s="1"/>
  <c r="H25" i="2"/>
  <c r="I25"/>
  <c r="B36" i="31" s="1"/>
  <c r="J25" i="2"/>
  <c r="B36" i="37" s="1"/>
  <c r="K25" i="2"/>
  <c r="B36" i="34" s="1"/>
  <c r="L25" i="2"/>
  <c r="M25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C24" i="31" l="1"/>
  <c r="C77" i="22"/>
  <c r="C157" i="25"/>
  <c r="H276" i="28"/>
  <c r="I276" s="1"/>
  <c r="F276"/>
  <c r="G276" s="1"/>
  <c r="D276"/>
  <c r="E276" s="1"/>
  <c r="J276"/>
  <c r="K276" s="1"/>
  <c r="L276"/>
  <c r="M276" s="1"/>
  <c r="F275"/>
  <c r="G275" s="1"/>
  <c r="L275"/>
  <c r="M275" s="1"/>
  <c r="D275"/>
  <c r="E275" s="1"/>
  <c r="J275"/>
  <c r="K275" s="1"/>
  <c r="H275"/>
  <c r="I275" s="1"/>
  <c r="F274"/>
  <c r="G274" s="1"/>
  <c r="L274"/>
  <c r="M274" s="1"/>
  <c r="J274"/>
  <c r="K274" s="1"/>
  <c r="H274"/>
  <c r="I274" s="1"/>
  <c r="D274"/>
  <c r="E274" s="1"/>
  <c r="L273"/>
  <c r="M273" s="1"/>
  <c r="D273"/>
  <c r="E273" s="1"/>
  <c r="J273"/>
  <c r="K273" s="1"/>
  <c r="H273"/>
  <c r="I273" s="1"/>
  <c r="F273"/>
  <c r="G273" s="1"/>
  <c r="L272"/>
  <c r="M272" s="1"/>
  <c r="D272"/>
  <c r="E272" s="1"/>
  <c r="J272"/>
  <c r="K272" s="1"/>
  <c r="H272"/>
  <c r="I272" s="1"/>
  <c r="F272"/>
  <c r="G272" s="1"/>
  <c r="J271"/>
  <c r="K271" s="1"/>
  <c r="H271"/>
  <c r="I271" s="1"/>
  <c r="F271"/>
  <c r="G271" s="1"/>
  <c r="L271"/>
  <c r="M271" s="1"/>
  <c r="D271"/>
  <c r="E271" s="1"/>
  <c r="J270"/>
  <c r="K270" s="1"/>
  <c r="D270"/>
  <c r="E270" s="1"/>
  <c r="F270"/>
  <c r="G270" s="1"/>
  <c r="L270"/>
  <c r="M270" s="1"/>
  <c r="H270"/>
  <c r="I270" s="1"/>
  <c r="C215" i="25"/>
  <c r="C214"/>
  <c r="C213"/>
  <c r="C212"/>
  <c r="C211"/>
  <c r="C210"/>
  <c r="C209"/>
  <c r="C208"/>
  <c r="C207"/>
  <c r="C206"/>
  <c r="C205"/>
  <c r="C204"/>
  <c r="C203"/>
  <c r="C202"/>
  <c r="C201"/>
  <c r="C200"/>
  <c r="C216" i="22"/>
  <c r="C214"/>
  <c r="C212"/>
  <c r="C210"/>
  <c r="C208"/>
  <c r="C207"/>
  <c r="C204"/>
  <c r="C203"/>
  <c r="C201"/>
  <c r="D25"/>
  <c r="D33"/>
  <c r="C215"/>
  <c r="C213"/>
  <c r="C211"/>
  <c r="C209"/>
  <c r="C206"/>
  <c r="C205"/>
  <c r="C202"/>
  <c r="C200"/>
  <c r="C199"/>
  <c r="C24" i="37"/>
  <c r="C13" i="22"/>
  <c r="F298" i="28"/>
  <c r="G298" s="1"/>
  <c r="J298"/>
  <c r="K298" s="1"/>
  <c r="H298"/>
  <c r="I298" s="1"/>
  <c r="D298"/>
  <c r="E298" s="1"/>
  <c r="L298"/>
  <c r="M298" s="1"/>
  <c r="L297"/>
  <c r="M297" s="1"/>
  <c r="D297"/>
  <c r="E297" s="1"/>
  <c r="J297"/>
  <c r="K297" s="1"/>
  <c r="H297"/>
  <c r="I297" s="1"/>
  <c r="F297"/>
  <c r="G297" s="1"/>
  <c r="L296"/>
  <c r="M296" s="1"/>
  <c r="H296"/>
  <c r="I296" s="1"/>
  <c r="F296"/>
  <c r="G296" s="1"/>
  <c r="D296"/>
  <c r="E296" s="1"/>
  <c r="J296"/>
  <c r="K296" s="1"/>
  <c r="J295"/>
  <c r="K295" s="1"/>
  <c r="H295"/>
  <c r="I295" s="1"/>
  <c r="F295"/>
  <c r="G295" s="1"/>
  <c r="L295"/>
  <c r="M295" s="1"/>
  <c r="D295"/>
  <c r="E295" s="1"/>
  <c r="J294"/>
  <c r="K294" s="1"/>
  <c r="L294"/>
  <c r="M294" s="1"/>
  <c r="H294"/>
  <c r="I294" s="1"/>
  <c r="D294"/>
  <c r="E294" s="1"/>
  <c r="F294"/>
  <c r="G294" s="1"/>
  <c r="H293"/>
  <c r="I293" s="1"/>
  <c r="F293"/>
  <c r="G293" s="1"/>
  <c r="L293"/>
  <c r="M293" s="1"/>
  <c r="D293"/>
  <c r="E293" s="1"/>
  <c r="J293"/>
  <c r="K293" s="1"/>
  <c r="H292"/>
  <c r="I292" s="1"/>
  <c r="F292"/>
  <c r="G292" s="1"/>
  <c r="D292"/>
  <c r="E292" s="1"/>
  <c r="J292"/>
  <c r="K292" s="1"/>
  <c r="L292"/>
  <c r="M292" s="1"/>
  <c r="J291"/>
  <c r="K291" s="1"/>
  <c r="H291"/>
  <c r="I291" s="1"/>
  <c r="F291"/>
  <c r="G291" s="1"/>
  <c r="L291"/>
  <c r="M291" s="1"/>
  <c r="D291"/>
  <c r="E291" s="1"/>
  <c r="F290"/>
  <c r="G290" s="1"/>
  <c r="D290"/>
  <c r="E290" s="1"/>
  <c r="L290"/>
  <c r="M290" s="1"/>
  <c r="J290"/>
  <c r="K290" s="1"/>
  <c r="H290"/>
  <c r="I290" s="1"/>
  <c r="H289"/>
  <c r="I289" s="1"/>
  <c r="F289"/>
  <c r="G289" s="1"/>
  <c r="L289"/>
  <c r="M289" s="1"/>
  <c r="D289"/>
  <c r="E289" s="1"/>
  <c r="J289"/>
  <c r="K289" s="1"/>
  <c r="L288"/>
  <c r="M288" s="1"/>
  <c r="J288"/>
  <c r="K288" s="1"/>
  <c r="D288"/>
  <c r="E288" s="1"/>
  <c r="H288"/>
  <c r="I288" s="1"/>
  <c r="F288"/>
  <c r="G288" s="1"/>
  <c r="D287"/>
  <c r="E287" s="1"/>
  <c r="J287"/>
  <c r="K287" s="1"/>
  <c r="H287"/>
  <c r="I287" s="1"/>
  <c r="F287"/>
  <c r="G287" s="1"/>
  <c r="L287"/>
  <c r="M287" s="1"/>
  <c r="J286"/>
  <c r="K286" s="1"/>
  <c r="D286"/>
  <c r="E286" s="1"/>
  <c r="F286"/>
  <c r="G286" s="1"/>
  <c r="L286"/>
  <c r="M286" s="1"/>
  <c r="H286"/>
  <c r="I286" s="1"/>
  <c r="F285"/>
  <c r="G285" s="1"/>
  <c r="L285"/>
  <c r="M285" s="1"/>
  <c r="D285"/>
  <c r="E285" s="1"/>
  <c r="J285"/>
  <c r="K285" s="1"/>
  <c r="H285"/>
  <c r="I285" s="1"/>
  <c r="H284"/>
  <c r="I284" s="1"/>
  <c r="D284"/>
  <c r="E284" s="1"/>
  <c r="J284"/>
  <c r="K284" s="1"/>
  <c r="L284"/>
  <c r="M284" s="1"/>
  <c r="F284"/>
  <c r="G284" s="1"/>
  <c r="D283"/>
  <c r="E283" s="1"/>
  <c r="J283"/>
  <c r="K283" s="1"/>
  <c r="H283"/>
  <c r="I283" s="1"/>
  <c r="F283"/>
  <c r="G283" s="1"/>
  <c r="L283"/>
  <c r="M283" s="1"/>
  <c r="F282"/>
  <c r="G282" s="1"/>
  <c r="H282"/>
  <c r="I282" s="1"/>
  <c r="D282"/>
  <c r="E282" s="1"/>
  <c r="L282"/>
  <c r="M282" s="1"/>
  <c r="J282"/>
  <c r="K282" s="1"/>
  <c r="J281"/>
  <c r="K281" s="1"/>
  <c r="H281"/>
  <c r="I281" s="1"/>
  <c r="F281"/>
  <c r="G281" s="1"/>
  <c r="L281"/>
  <c r="M281" s="1"/>
  <c r="D281"/>
  <c r="E281" s="1"/>
  <c r="L280"/>
  <c r="M280" s="1"/>
  <c r="D280"/>
  <c r="J280"/>
  <c r="K280" s="1"/>
  <c r="H280"/>
  <c r="I280" s="1"/>
  <c r="F280"/>
  <c r="G280" s="1"/>
  <c r="D279"/>
  <c r="E279" s="1"/>
  <c r="J279"/>
  <c r="K279" s="1"/>
  <c r="H279"/>
  <c r="I279" s="1"/>
  <c r="F279"/>
  <c r="G279" s="1"/>
  <c r="L279"/>
  <c r="M279" s="1"/>
  <c r="J278"/>
  <c r="K278" s="1"/>
  <c r="H278"/>
  <c r="I278" s="1"/>
  <c r="D278"/>
  <c r="E278" s="1"/>
  <c r="F278"/>
  <c r="G278" s="1"/>
  <c r="L278"/>
  <c r="M278" s="1"/>
  <c r="D277"/>
  <c r="E277" s="1"/>
  <c r="J277"/>
  <c r="K277" s="1"/>
  <c r="H277"/>
  <c r="I277" s="1"/>
  <c r="F277"/>
  <c r="G277" s="1"/>
  <c r="L277"/>
  <c r="M277" s="1"/>
  <c r="F299"/>
  <c r="G299" s="1"/>
  <c r="L299"/>
  <c r="M299" s="1"/>
  <c r="D299"/>
  <c r="E299" s="1"/>
  <c r="J299"/>
  <c r="K299" s="1"/>
  <c r="H299"/>
  <c r="I299" s="1"/>
  <c r="D39" i="22"/>
  <c r="C199" i="25"/>
  <c r="C24" i="34"/>
  <c r="C198" i="25"/>
  <c r="H269" i="28"/>
  <c r="I269" s="1"/>
  <c r="J269"/>
  <c r="K269" s="1"/>
  <c r="L269"/>
  <c r="M269" s="1"/>
  <c r="D269"/>
  <c r="E269" s="1"/>
  <c r="F269"/>
  <c r="G269" s="1"/>
  <c r="C198" i="22"/>
  <c r="C23" i="31"/>
  <c r="F23" s="1"/>
  <c r="G23" s="1"/>
  <c r="J267" i="28"/>
  <c r="K267" s="1"/>
  <c r="L267"/>
  <c r="M267" s="1"/>
  <c r="H267"/>
  <c r="I267" s="1"/>
  <c r="F267"/>
  <c r="G267" s="1"/>
  <c r="D267"/>
  <c r="E267" s="1"/>
  <c r="C197" i="25"/>
  <c r="C196"/>
  <c r="H268" i="28"/>
  <c r="I268" s="1"/>
  <c r="D268"/>
  <c r="E268" s="1"/>
  <c r="L268"/>
  <c r="M268" s="1"/>
  <c r="J268"/>
  <c r="K268" s="1"/>
  <c r="F268"/>
  <c r="G268" s="1"/>
  <c r="C197" i="22"/>
  <c r="C196"/>
  <c r="C195"/>
  <c r="C193"/>
  <c r="C192"/>
  <c r="C189"/>
  <c r="C194"/>
  <c r="C191"/>
  <c r="C188"/>
  <c r="C190"/>
  <c r="C195" i="25"/>
  <c r="C190"/>
  <c r="C194"/>
  <c r="C193"/>
  <c r="C188"/>
  <c r="C191"/>
  <c r="C189"/>
  <c r="C192"/>
  <c r="F266" i="28"/>
  <c r="G266" s="1"/>
  <c r="J266"/>
  <c r="K266" s="1"/>
  <c r="D266"/>
  <c r="E266" s="1"/>
  <c r="L266"/>
  <c r="M266" s="1"/>
  <c r="H266"/>
  <c r="I266" s="1"/>
  <c r="J265"/>
  <c r="K265" s="1"/>
  <c r="F265"/>
  <c r="G265" s="1"/>
  <c r="D265"/>
  <c r="H265"/>
  <c r="I265" s="1"/>
  <c r="L265"/>
  <c r="M265" s="1"/>
  <c r="C23" i="34"/>
  <c r="C23" i="37"/>
  <c r="L214" i="28"/>
  <c r="M214" s="1"/>
  <c r="J214"/>
  <c r="K214" s="1"/>
  <c r="H214"/>
  <c r="I214" s="1"/>
  <c r="D214"/>
  <c r="E214" s="1"/>
  <c r="F214"/>
  <c r="G214" s="1"/>
  <c r="J212"/>
  <c r="K212" s="1"/>
  <c r="H212"/>
  <c r="I212" s="1"/>
  <c r="F212"/>
  <c r="G212" s="1"/>
  <c r="L212"/>
  <c r="M212" s="1"/>
  <c r="D212"/>
  <c r="E212" s="1"/>
  <c r="C155" i="25"/>
  <c r="L210" i="28"/>
  <c r="M210" s="1"/>
  <c r="F210"/>
  <c r="G210" s="1"/>
  <c r="H210"/>
  <c r="I210" s="1"/>
  <c r="J210"/>
  <c r="K210" s="1"/>
  <c r="D210"/>
  <c r="E210" s="1"/>
  <c r="C153" i="25"/>
  <c r="J208" i="28"/>
  <c r="K208" s="1"/>
  <c r="L208"/>
  <c r="M208" s="1"/>
  <c r="F208"/>
  <c r="G208" s="1"/>
  <c r="H208"/>
  <c r="I208" s="1"/>
  <c r="D208"/>
  <c r="C151" i="25"/>
  <c r="L206" i="28"/>
  <c r="M206" s="1"/>
  <c r="D206"/>
  <c r="E206" s="1"/>
  <c r="J206"/>
  <c r="K206" s="1"/>
  <c r="H206"/>
  <c r="I206" s="1"/>
  <c r="F206"/>
  <c r="G206" s="1"/>
  <c r="C149" i="25"/>
  <c r="C156" i="22"/>
  <c r="C154"/>
  <c r="C152"/>
  <c r="C150"/>
  <c r="C21" i="31"/>
  <c r="C157" i="22"/>
  <c r="C155"/>
  <c r="C153"/>
  <c r="C151"/>
  <c r="C149"/>
  <c r="L213" i="28"/>
  <c r="M213" s="1"/>
  <c r="D213"/>
  <c r="E213" s="1"/>
  <c r="H213"/>
  <c r="I213" s="1"/>
  <c r="J213"/>
  <c r="K213" s="1"/>
  <c r="F213"/>
  <c r="G213" s="1"/>
  <c r="C156" i="25"/>
  <c r="F211" i="28"/>
  <c r="G211" s="1"/>
  <c r="D211"/>
  <c r="J211"/>
  <c r="K211" s="1"/>
  <c r="L211"/>
  <c r="M211" s="1"/>
  <c r="H211"/>
  <c r="I211" s="1"/>
  <c r="C154" i="25"/>
  <c r="L209" i="28"/>
  <c r="M209" s="1"/>
  <c r="F209"/>
  <c r="G209" s="1"/>
  <c r="D209"/>
  <c r="E209" s="1"/>
  <c r="J209"/>
  <c r="K209" s="1"/>
  <c r="H209"/>
  <c r="I209" s="1"/>
  <c r="C152" i="25"/>
  <c r="J207" i="28"/>
  <c r="K207" s="1"/>
  <c r="D207"/>
  <c r="E207" s="1"/>
  <c r="H207"/>
  <c r="I207" s="1"/>
  <c r="F207"/>
  <c r="G207" s="1"/>
  <c r="L207"/>
  <c r="M207" s="1"/>
  <c r="C150" i="25"/>
  <c r="C21" i="34"/>
  <c r="D205" i="28"/>
  <c r="E205" s="1"/>
  <c r="L205"/>
  <c r="M205" s="1"/>
  <c r="H205"/>
  <c r="I205" s="1"/>
  <c r="J205"/>
  <c r="K205" s="1"/>
  <c r="F205"/>
  <c r="G205" s="1"/>
  <c r="C147" i="22"/>
  <c r="H198" i="28"/>
  <c r="I198" s="1"/>
  <c r="J198"/>
  <c r="K198" s="1"/>
  <c r="F198"/>
  <c r="G198" s="1"/>
  <c r="D198"/>
  <c r="E198" s="1"/>
  <c r="L198"/>
  <c r="M198" s="1"/>
  <c r="C148" i="22"/>
  <c r="J204" i="28"/>
  <c r="K204" s="1"/>
  <c r="D204"/>
  <c r="E204" s="1"/>
  <c r="F204"/>
  <c r="G204" s="1"/>
  <c r="H204"/>
  <c r="I204" s="1"/>
  <c r="L204"/>
  <c r="M204" s="1"/>
  <c r="L202"/>
  <c r="M202" s="1"/>
  <c r="D202"/>
  <c r="E202" s="1"/>
  <c r="F202"/>
  <c r="G202" s="1"/>
  <c r="J202"/>
  <c r="K202" s="1"/>
  <c r="H202"/>
  <c r="I202" s="1"/>
  <c r="J200"/>
  <c r="K200" s="1"/>
  <c r="D200"/>
  <c r="H200"/>
  <c r="I200" s="1"/>
  <c r="F200"/>
  <c r="G200" s="1"/>
  <c r="L200"/>
  <c r="M200" s="1"/>
  <c r="C148" i="25"/>
  <c r="F203" i="28"/>
  <c r="G203" s="1"/>
  <c r="L203"/>
  <c r="M203" s="1"/>
  <c r="H203"/>
  <c r="I203" s="1"/>
  <c r="J203"/>
  <c r="K203" s="1"/>
  <c r="D203"/>
  <c r="H201"/>
  <c r="I201" s="1"/>
  <c r="L201"/>
  <c r="M201" s="1"/>
  <c r="F201"/>
  <c r="G201" s="1"/>
  <c r="D201"/>
  <c r="E201" s="1"/>
  <c r="J201"/>
  <c r="K201" s="1"/>
  <c r="L199"/>
  <c r="M199" s="1"/>
  <c r="H199"/>
  <c r="I199" s="1"/>
  <c r="D199"/>
  <c r="E199" s="1"/>
  <c r="J199"/>
  <c r="K199" s="1"/>
  <c r="F199"/>
  <c r="G199" s="1"/>
  <c r="C145" i="22"/>
  <c r="J196" i="28"/>
  <c r="K196" s="1"/>
  <c r="F196"/>
  <c r="G196" s="1"/>
  <c r="L196"/>
  <c r="M196" s="1"/>
  <c r="D196"/>
  <c r="E196" s="1"/>
  <c r="H196"/>
  <c r="I196" s="1"/>
  <c r="C146" i="25"/>
  <c r="C144"/>
  <c r="C146" i="22"/>
  <c r="D197" i="28"/>
  <c r="E197" s="1"/>
  <c r="F197"/>
  <c r="G197" s="1"/>
  <c r="J197"/>
  <c r="K197" s="1"/>
  <c r="H197"/>
  <c r="I197" s="1"/>
  <c r="L197"/>
  <c r="M197" s="1"/>
  <c r="C147" i="25"/>
  <c r="F195" i="28"/>
  <c r="G195" s="1"/>
  <c r="D195"/>
  <c r="H195"/>
  <c r="I195" s="1"/>
  <c r="L195"/>
  <c r="M195" s="1"/>
  <c r="J195"/>
  <c r="K195" s="1"/>
  <c r="C145" i="25"/>
  <c r="C143" i="22"/>
  <c r="L194" i="28"/>
  <c r="M194" s="1"/>
  <c r="D194"/>
  <c r="E194" s="1"/>
  <c r="J194"/>
  <c r="K194" s="1"/>
  <c r="H194"/>
  <c r="I194" s="1"/>
  <c r="F194"/>
  <c r="G194" s="1"/>
  <c r="C142" i="25"/>
  <c r="C144" i="22"/>
  <c r="H193" i="28"/>
  <c r="I193" s="1"/>
  <c r="F193"/>
  <c r="G193" s="1"/>
  <c r="L193"/>
  <c r="M193" s="1"/>
  <c r="J193"/>
  <c r="K193" s="1"/>
  <c r="D193"/>
  <c r="E193" s="1"/>
  <c r="C143" i="25"/>
  <c r="C141" i="22"/>
  <c r="J192" i="28"/>
  <c r="K192" s="1"/>
  <c r="F192"/>
  <c r="G192" s="1"/>
  <c r="L192"/>
  <c r="M192" s="1"/>
  <c r="H192"/>
  <c r="I192" s="1"/>
  <c r="D192"/>
  <c r="C142" i="22"/>
  <c r="C139"/>
  <c r="L190" i="28"/>
  <c r="M190" s="1"/>
  <c r="J190"/>
  <c r="K190" s="1"/>
  <c r="H190"/>
  <c r="I190" s="1"/>
  <c r="D190"/>
  <c r="E190" s="1"/>
  <c r="F190"/>
  <c r="G190" s="1"/>
  <c r="C140" i="25"/>
  <c r="C140" i="22"/>
  <c r="H191" i="28"/>
  <c r="I191" s="1"/>
  <c r="D191"/>
  <c r="E191" s="1"/>
  <c r="J191"/>
  <c r="K191" s="1"/>
  <c r="F191"/>
  <c r="G191" s="1"/>
  <c r="L191"/>
  <c r="M191" s="1"/>
  <c r="C141" i="25"/>
  <c r="C137" i="22"/>
  <c r="C133"/>
  <c r="D188" i="28"/>
  <c r="E188" s="1"/>
  <c r="H188"/>
  <c r="I188" s="1"/>
  <c r="L188"/>
  <c r="M188" s="1"/>
  <c r="J188"/>
  <c r="K188" s="1"/>
  <c r="F188"/>
  <c r="G188" s="1"/>
  <c r="C138" i="25"/>
  <c r="H182" i="28"/>
  <c r="I182" s="1"/>
  <c r="D182"/>
  <c r="E182" s="1"/>
  <c r="F182"/>
  <c r="G182" s="1"/>
  <c r="L182"/>
  <c r="M182" s="1"/>
  <c r="J182"/>
  <c r="K182" s="1"/>
  <c r="C20" i="31"/>
  <c r="C138" i="22"/>
  <c r="C136"/>
  <c r="C134"/>
  <c r="C132"/>
  <c r="C135"/>
  <c r="C20" i="37"/>
  <c r="D186" i="28"/>
  <c r="E186" s="1"/>
  <c r="F186"/>
  <c r="G186" s="1"/>
  <c r="J186"/>
  <c r="K186" s="1"/>
  <c r="H186"/>
  <c r="I186" s="1"/>
  <c r="L186"/>
  <c r="M186" s="1"/>
  <c r="C136" i="25"/>
  <c r="J184" i="28"/>
  <c r="K184" s="1"/>
  <c r="H184"/>
  <c r="I184" s="1"/>
  <c r="F184"/>
  <c r="G184" s="1"/>
  <c r="L184"/>
  <c r="M184" s="1"/>
  <c r="D184"/>
  <c r="C134" i="25"/>
  <c r="C132"/>
  <c r="D189" i="28"/>
  <c r="E189" s="1"/>
  <c r="F189"/>
  <c r="G189" s="1"/>
  <c r="J189"/>
  <c r="K189" s="1"/>
  <c r="L189"/>
  <c r="M189" s="1"/>
  <c r="H189"/>
  <c r="I189" s="1"/>
  <c r="C139" i="25"/>
  <c r="F187" i="28"/>
  <c r="G187" s="1"/>
  <c r="D187"/>
  <c r="L187"/>
  <c r="M187" s="1"/>
  <c r="J187"/>
  <c r="K187" s="1"/>
  <c r="H187"/>
  <c r="I187" s="1"/>
  <c r="C137" i="25"/>
  <c r="J185" i="28"/>
  <c r="K185" s="1"/>
  <c r="H185"/>
  <c r="I185" s="1"/>
  <c r="D185"/>
  <c r="E185" s="1"/>
  <c r="F185"/>
  <c r="G185" s="1"/>
  <c r="L185"/>
  <c r="M185" s="1"/>
  <c r="C135" i="25"/>
  <c r="L183" i="28"/>
  <c r="M183" s="1"/>
  <c r="H183"/>
  <c r="I183" s="1"/>
  <c r="J183"/>
  <c r="K183" s="1"/>
  <c r="D183"/>
  <c r="E183" s="1"/>
  <c r="F183"/>
  <c r="G183" s="1"/>
  <c r="C133" i="25"/>
  <c r="C20" i="34"/>
  <c r="F181" i="28"/>
  <c r="G181" s="1"/>
  <c r="H181"/>
  <c r="I181" s="1"/>
  <c r="J181"/>
  <c r="K181" s="1"/>
  <c r="D181"/>
  <c r="E181" s="1"/>
  <c r="L181"/>
  <c r="M181" s="1"/>
  <c r="C131" i="22"/>
  <c r="H180" i="28"/>
  <c r="I180" s="1"/>
  <c r="L180"/>
  <c r="M180" s="1"/>
  <c r="D180"/>
  <c r="E180" s="1"/>
  <c r="J180"/>
  <c r="K180" s="1"/>
  <c r="F180"/>
  <c r="G180" s="1"/>
  <c r="H178"/>
  <c r="I178" s="1"/>
  <c r="D178"/>
  <c r="E178" s="1"/>
  <c r="F178"/>
  <c r="G178" s="1"/>
  <c r="L178"/>
  <c r="M178" s="1"/>
  <c r="J178"/>
  <c r="K178" s="1"/>
  <c r="J176"/>
  <c r="K176" s="1"/>
  <c r="F176"/>
  <c r="G176" s="1"/>
  <c r="H176"/>
  <c r="I176" s="1"/>
  <c r="L176"/>
  <c r="M176" s="1"/>
  <c r="D176"/>
  <c r="C131" i="25"/>
  <c r="F179" i="28"/>
  <c r="G179" s="1"/>
  <c r="D179"/>
  <c r="L179"/>
  <c r="M179" s="1"/>
  <c r="J179"/>
  <c r="K179" s="1"/>
  <c r="H179"/>
  <c r="I179" s="1"/>
  <c r="J177"/>
  <c r="K177" s="1"/>
  <c r="F177"/>
  <c r="G177" s="1"/>
  <c r="D177"/>
  <c r="E177" s="1"/>
  <c r="H177"/>
  <c r="I177" s="1"/>
  <c r="L177"/>
  <c r="M177" s="1"/>
  <c r="D175"/>
  <c r="H175"/>
  <c r="I175" s="1"/>
  <c r="J175"/>
  <c r="K175" s="1"/>
  <c r="F175"/>
  <c r="G175" s="1"/>
  <c r="L175"/>
  <c r="M175" s="1"/>
  <c r="D174"/>
  <c r="H174"/>
  <c r="I174" s="1"/>
  <c r="F174"/>
  <c r="G174" s="1"/>
  <c r="L174"/>
  <c r="M174" s="1"/>
  <c r="J174"/>
  <c r="K174" s="1"/>
  <c r="C130" i="22"/>
  <c r="H173" i="28"/>
  <c r="I173" s="1"/>
  <c r="F173"/>
  <c r="G173" s="1"/>
  <c r="L173"/>
  <c r="M173" s="1"/>
  <c r="J173"/>
  <c r="K173" s="1"/>
  <c r="D173"/>
  <c r="E173" s="1"/>
  <c r="C130" i="25"/>
  <c r="F171" i="28"/>
  <c r="G171" s="1"/>
  <c r="D171"/>
  <c r="L171"/>
  <c r="M171" s="1"/>
  <c r="J171"/>
  <c r="K171" s="1"/>
  <c r="H171"/>
  <c r="I171" s="1"/>
  <c r="C128" i="25"/>
  <c r="J169" i="28"/>
  <c r="K169" s="1"/>
  <c r="L169"/>
  <c r="M169" s="1"/>
  <c r="H169"/>
  <c r="I169" s="1"/>
  <c r="D169"/>
  <c r="E169" s="1"/>
  <c r="F169"/>
  <c r="G169" s="1"/>
  <c r="C126" i="25"/>
  <c r="C124"/>
  <c r="L167" i="28"/>
  <c r="M167" s="1"/>
  <c r="F167"/>
  <c r="G167" s="1"/>
  <c r="D167"/>
  <c r="H167"/>
  <c r="I167" s="1"/>
  <c r="J167"/>
  <c r="K167" s="1"/>
  <c r="C128" i="22"/>
  <c r="C126"/>
  <c r="C124"/>
  <c r="C123" i="25"/>
  <c r="H172" i="28"/>
  <c r="I172" s="1"/>
  <c r="J172"/>
  <c r="K172" s="1"/>
  <c r="L172"/>
  <c r="M172" s="1"/>
  <c r="F172"/>
  <c r="G172" s="1"/>
  <c r="D172"/>
  <c r="E172" s="1"/>
  <c r="C129" i="25"/>
  <c r="F170" i="28"/>
  <c r="G170" s="1"/>
  <c r="H170"/>
  <c r="I170" s="1"/>
  <c r="L170"/>
  <c r="M170" s="1"/>
  <c r="D170"/>
  <c r="E170" s="1"/>
  <c r="J170"/>
  <c r="K170" s="1"/>
  <c r="C127" i="25"/>
  <c r="J168" i="28"/>
  <c r="K168" s="1"/>
  <c r="D168"/>
  <c r="H168"/>
  <c r="I168" s="1"/>
  <c r="L168"/>
  <c r="M168" s="1"/>
  <c r="F168"/>
  <c r="G168" s="1"/>
  <c r="C125" i="25"/>
  <c r="H166" i="28"/>
  <c r="I166" s="1"/>
  <c r="J166"/>
  <c r="K166" s="1"/>
  <c r="L166"/>
  <c r="M166" s="1"/>
  <c r="F166"/>
  <c r="G166" s="1"/>
  <c r="D166"/>
  <c r="E166" s="1"/>
  <c r="C123" i="22"/>
  <c r="C129"/>
  <c r="C127"/>
  <c r="C125"/>
  <c r="C122"/>
  <c r="C118"/>
  <c r="J164" i="28"/>
  <c r="K164" s="1"/>
  <c r="F164"/>
  <c r="G164" s="1"/>
  <c r="L164"/>
  <c r="M164" s="1"/>
  <c r="D164"/>
  <c r="E164" s="1"/>
  <c r="H164"/>
  <c r="I164" s="1"/>
  <c r="C121" i="25"/>
  <c r="L162" i="28"/>
  <c r="M162" s="1"/>
  <c r="J162"/>
  <c r="K162" s="1"/>
  <c r="F162"/>
  <c r="G162" s="1"/>
  <c r="D162"/>
  <c r="E162" s="1"/>
  <c r="H162"/>
  <c r="I162" s="1"/>
  <c r="C119" i="25"/>
  <c r="J160" i="28"/>
  <c r="K160" s="1"/>
  <c r="D160"/>
  <c r="L160"/>
  <c r="M160" s="1"/>
  <c r="H160"/>
  <c r="I160" s="1"/>
  <c r="F160"/>
  <c r="G160" s="1"/>
  <c r="C117" i="25"/>
  <c r="L158" i="28"/>
  <c r="M158" s="1"/>
  <c r="D158"/>
  <c r="E158" s="1"/>
  <c r="F158"/>
  <c r="G158" s="1"/>
  <c r="H158"/>
  <c r="I158" s="1"/>
  <c r="J158"/>
  <c r="K158" s="1"/>
  <c r="C19" i="31"/>
  <c r="C115" i="25"/>
  <c r="C121" i="22"/>
  <c r="C119"/>
  <c r="C117"/>
  <c r="C115"/>
  <c r="C120"/>
  <c r="C116"/>
  <c r="F165" i="28"/>
  <c r="G165" s="1"/>
  <c r="J165"/>
  <c r="K165" s="1"/>
  <c r="H165"/>
  <c r="I165" s="1"/>
  <c r="L165"/>
  <c r="M165" s="1"/>
  <c r="D165"/>
  <c r="E165" s="1"/>
  <c r="C122" i="25"/>
  <c r="F163" i="28"/>
  <c r="G163" s="1"/>
  <c r="H163"/>
  <c r="I163" s="1"/>
  <c r="L163"/>
  <c r="M163" s="1"/>
  <c r="D163"/>
  <c r="J163"/>
  <c r="K163" s="1"/>
  <c r="C120" i="25"/>
  <c r="J161" i="28"/>
  <c r="K161" s="1"/>
  <c r="H161"/>
  <c r="I161" s="1"/>
  <c r="L161"/>
  <c r="M161" s="1"/>
  <c r="F161"/>
  <c r="G161" s="1"/>
  <c r="D161"/>
  <c r="E161" s="1"/>
  <c r="C118" i="25"/>
  <c r="L159" i="28"/>
  <c r="M159" s="1"/>
  <c r="D159"/>
  <c r="E159" s="1"/>
  <c r="J159"/>
  <c r="K159" s="1"/>
  <c r="F159"/>
  <c r="G159" s="1"/>
  <c r="H159"/>
  <c r="I159" s="1"/>
  <c r="C116" i="25"/>
  <c r="C19" i="34"/>
  <c r="J157" i="28"/>
  <c r="K157" s="1"/>
  <c r="F157"/>
  <c r="G157" s="1"/>
  <c r="L157"/>
  <c r="M157" s="1"/>
  <c r="D157"/>
  <c r="H157"/>
  <c r="I157" s="1"/>
  <c r="F156"/>
  <c r="G156" s="1"/>
  <c r="D156"/>
  <c r="H156"/>
  <c r="I156" s="1"/>
  <c r="J156"/>
  <c r="K156" s="1"/>
  <c r="L156"/>
  <c r="M156" s="1"/>
  <c r="L154"/>
  <c r="M154" s="1"/>
  <c r="F154"/>
  <c r="G154" s="1"/>
  <c r="D154"/>
  <c r="E154" s="1"/>
  <c r="J154"/>
  <c r="K154" s="1"/>
  <c r="H154"/>
  <c r="I154" s="1"/>
  <c r="C114" i="25"/>
  <c r="C114" i="22"/>
  <c r="C113"/>
  <c r="J152" i="28"/>
  <c r="K152" s="1"/>
  <c r="H152"/>
  <c r="I152" s="1"/>
  <c r="L152"/>
  <c r="M152" s="1"/>
  <c r="F152"/>
  <c r="G152" s="1"/>
  <c r="D152"/>
  <c r="E152" s="1"/>
  <c r="H150"/>
  <c r="I150" s="1"/>
  <c r="F150"/>
  <c r="G150" s="1"/>
  <c r="D150"/>
  <c r="E150" s="1"/>
  <c r="J150"/>
  <c r="K150" s="1"/>
  <c r="L150"/>
  <c r="M150" s="1"/>
  <c r="L155"/>
  <c r="M155" s="1"/>
  <c r="H155"/>
  <c r="I155" s="1"/>
  <c r="J155"/>
  <c r="K155" s="1"/>
  <c r="F155"/>
  <c r="G155" s="1"/>
  <c r="D155"/>
  <c r="E155" s="1"/>
  <c r="F153"/>
  <c r="G153" s="1"/>
  <c r="D153"/>
  <c r="E153" s="1"/>
  <c r="H153"/>
  <c r="I153" s="1"/>
  <c r="L153"/>
  <c r="M153" s="1"/>
  <c r="J153"/>
  <c r="K153" s="1"/>
  <c r="J151"/>
  <c r="K151" s="1"/>
  <c r="D151"/>
  <c r="E151" s="1"/>
  <c r="L151"/>
  <c r="M151" s="1"/>
  <c r="H151"/>
  <c r="I151" s="1"/>
  <c r="F151"/>
  <c r="G151" s="1"/>
  <c r="C113" i="25"/>
  <c r="F148" i="28"/>
  <c r="G148" s="1"/>
  <c r="J148"/>
  <c r="K148" s="1"/>
  <c r="L148"/>
  <c r="M148" s="1"/>
  <c r="D148"/>
  <c r="E148" s="1"/>
  <c r="H148"/>
  <c r="I148" s="1"/>
  <c r="C112" i="25"/>
  <c r="C110"/>
  <c r="C111" i="22"/>
  <c r="C112"/>
  <c r="H149" i="28"/>
  <c r="I149" s="1"/>
  <c r="D149"/>
  <c r="E149" s="1"/>
  <c r="J149"/>
  <c r="K149" s="1"/>
  <c r="L149"/>
  <c r="M149" s="1"/>
  <c r="F149"/>
  <c r="G149" s="1"/>
  <c r="J147"/>
  <c r="K147" s="1"/>
  <c r="H147"/>
  <c r="I147" s="1"/>
  <c r="L147"/>
  <c r="M147" s="1"/>
  <c r="D147"/>
  <c r="E147" s="1"/>
  <c r="F147"/>
  <c r="G147" s="1"/>
  <c r="C111" i="25"/>
  <c r="C109" i="22"/>
  <c r="C108" i="25"/>
  <c r="C110" i="22"/>
  <c r="F146" i="28"/>
  <c r="G146" s="1"/>
  <c r="H146"/>
  <c r="I146" s="1"/>
  <c r="D146"/>
  <c r="E146" s="1"/>
  <c r="J146"/>
  <c r="K146" s="1"/>
  <c r="L146"/>
  <c r="M146" s="1"/>
  <c r="C106" i="25"/>
  <c r="H145" i="28"/>
  <c r="I145" s="1"/>
  <c r="F145"/>
  <c r="G145" s="1"/>
  <c r="L145"/>
  <c r="M145" s="1"/>
  <c r="J145"/>
  <c r="K145" s="1"/>
  <c r="D145"/>
  <c r="E145" s="1"/>
  <c r="C109" i="25"/>
  <c r="C107" i="22"/>
  <c r="C108"/>
  <c r="C105"/>
  <c r="J144" i="28"/>
  <c r="K144" s="1"/>
  <c r="F144"/>
  <c r="G144" s="1"/>
  <c r="D144"/>
  <c r="L144"/>
  <c r="M144" s="1"/>
  <c r="H144"/>
  <c r="I144" s="1"/>
  <c r="J143"/>
  <c r="K143" s="1"/>
  <c r="L143"/>
  <c r="M143" s="1"/>
  <c r="F143"/>
  <c r="G143" s="1"/>
  <c r="H143"/>
  <c r="I143" s="1"/>
  <c r="D143"/>
  <c r="E143" s="1"/>
  <c r="C107" i="25"/>
  <c r="C99" i="22"/>
  <c r="F142" i="28"/>
  <c r="G142" s="1"/>
  <c r="J142"/>
  <c r="K142" s="1"/>
  <c r="D142"/>
  <c r="E142" s="1"/>
  <c r="L142"/>
  <c r="M142" s="1"/>
  <c r="H142"/>
  <c r="I142" s="1"/>
  <c r="F140"/>
  <c r="G140" s="1"/>
  <c r="H140"/>
  <c r="I140" s="1"/>
  <c r="J140"/>
  <c r="K140" s="1"/>
  <c r="L140"/>
  <c r="M140" s="1"/>
  <c r="D140"/>
  <c r="C104" i="25"/>
  <c r="F138" i="28"/>
  <c r="G138" s="1"/>
  <c r="H138"/>
  <c r="I138" s="1"/>
  <c r="J138"/>
  <c r="K138" s="1"/>
  <c r="L138"/>
  <c r="M138" s="1"/>
  <c r="D138"/>
  <c r="E138" s="1"/>
  <c r="C102" i="25"/>
  <c r="J136" i="28"/>
  <c r="K136" s="1"/>
  <c r="L136"/>
  <c r="M136" s="1"/>
  <c r="H136"/>
  <c r="I136" s="1"/>
  <c r="D136"/>
  <c r="E136" s="1"/>
  <c r="F136"/>
  <c r="G136" s="1"/>
  <c r="C100" i="25"/>
  <c r="H134" i="28"/>
  <c r="I134" s="1"/>
  <c r="J134"/>
  <c r="K134" s="1"/>
  <c r="F134"/>
  <c r="G134" s="1"/>
  <c r="D134"/>
  <c r="E134" s="1"/>
  <c r="L134"/>
  <c r="M134" s="1"/>
  <c r="C18" i="31"/>
  <c r="C98" i="25"/>
  <c r="C106" i="22"/>
  <c r="C104"/>
  <c r="C102"/>
  <c r="C100"/>
  <c r="C98"/>
  <c r="C103"/>
  <c r="C101"/>
  <c r="D141" i="28"/>
  <c r="E141" s="1"/>
  <c r="H141"/>
  <c r="I141" s="1"/>
  <c r="J141"/>
  <c r="K141" s="1"/>
  <c r="F141"/>
  <c r="G141" s="1"/>
  <c r="L141"/>
  <c r="M141" s="1"/>
  <c r="C105" i="25"/>
  <c r="J139" i="28"/>
  <c r="K139" s="1"/>
  <c r="D139"/>
  <c r="E139" s="1"/>
  <c r="F139"/>
  <c r="G139" s="1"/>
  <c r="L139"/>
  <c r="M139" s="1"/>
  <c r="H139"/>
  <c r="I139" s="1"/>
  <c r="C103" i="25"/>
  <c r="H137" i="28"/>
  <c r="I137" s="1"/>
  <c r="L137"/>
  <c r="M137" s="1"/>
  <c r="J137"/>
  <c r="K137" s="1"/>
  <c r="D137"/>
  <c r="E137" s="1"/>
  <c r="F137"/>
  <c r="G137" s="1"/>
  <c r="C101" i="25"/>
  <c r="J135" i="28"/>
  <c r="K135" s="1"/>
  <c r="D135"/>
  <c r="E135" s="1"/>
  <c r="H135"/>
  <c r="I135" s="1"/>
  <c r="F135"/>
  <c r="G135" s="1"/>
  <c r="L135"/>
  <c r="M135" s="1"/>
  <c r="C99" i="25"/>
  <c r="C18" i="34"/>
  <c r="J133" i="28"/>
  <c r="K133" s="1"/>
  <c r="L133"/>
  <c r="M133" s="1"/>
  <c r="F133"/>
  <c r="G133" s="1"/>
  <c r="H133"/>
  <c r="I133" s="1"/>
  <c r="D133"/>
  <c r="T399" i="1"/>
  <c r="K2" s="1"/>
  <c r="J132" i="28"/>
  <c r="K132" s="1"/>
  <c r="F132"/>
  <c r="G132" s="1"/>
  <c r="L132"/>
  <c r="M132" s="1"/>
  <c r="D132"/>
  <c r="E132" s="1"/>
  <c r="H132"/>
  <c r="I132" s="1"/>
  <c r="H130"/>
  <c r="I130" s="1"/>
  <c r="J130"/>
  <c r="K130" s="1"/>
  <c r="F130"/>
  <c r="G130" s="1"/>
  <c r="L130"/>
  <c r="M130" s="1"/>
  <c r="D130"/>
  <c r="D128"/>
  <c r="E128" s="1"/>
  <c r="H128"/>
  <c r="I128" s="1"/>
  <c r="J128"/>
  <c r="K128" s="1"/>
  <c r="F128"/>
  <c r="G128" s="1"/>
  <c r="L128"/>
  <c r="M128" s="1"/>
  <c r="J131"/>
  <c r="K131" s="1"/>
  <c r="D131"/>
  <c r="E131" s="1"/>
  <c r="H131"/>
  <c r="I131" s="1"/>
  <c r="F131"/>
  <c r="G131" s="1"/>
  <c r="L131"/>
  <c r="M131" s="1"/>
  <c r="H129"/>
  <c r="I129" s="1"/>
  <c r="L129"/>
  <c r="M129" s="1"/>
  <c r="D129"/>
  <c r="E129" s="1"/>
  <c r="F129"/>
  <c r="G129" s="1"/>
  <c r="J129"/>
  <c r="K129" s="1"/>
  <c r="L127"/>
  <c r="M127" s="1"/>
  <c r="J127"/>
  <c r="K127" s="1"/>
  <c r="H127"/>
  <c r="I127" s="1"/>
  <c r="D127"/>
  <c r="E127" s="1"/>
  <c r="F127"/>
  <c r="G127" s="1"/>
  <c r="C96" i="22"/>
  <c r="D126" i="28"/>
  <c r="E126" s="1"/>
  <c r="F126"/>
  <c r="G126" s="1"/>
  <c r="J126"/>
  <c r="K126" s="1"/>
  <c r="H126"/>
  <c r="I126" s="1"/>
  <c r="L126"/>
  <c r="M126" s="1"/>
  <c r="C95" i="25"/>
  <c r="C94" i="22"/>
  <c r="C97" i="25"/>
  <c r="J124" i="28"/>
  <c r="K124" s="1"/>
  <c r="D124"/>
  <c r="E124" s="1"/>
  <c r="L124"/>
  <c r="M124" s="1"/>
  <c r="F124"/>
  <c r="G124" s="1"/>
  <c r="H124"/>
  <c r="I124" s="1"/>
  <c r="C97" i="22"/>
  <c r="C95"/>
  <c r="J125" i="28"/>
  <c r="K125" s="1"/>
  <c r="H125"/>
  <c r="I125" s="1"/>
  <c r="L125"/>
  <c r="M125" s="1"/>
  <c r="D125"/>
  <c r="F125"/>
  <c r="G125" s="1"/>
  <c r="C96" i="25"/>
  <c r="L123" i="28"/>
  <c r="M123" s="1"/>
  <c r="F123"/>
  <c r="G123" s="1"/>
  <c r="J123"/>
  <c r="K123" s="1"/>
  <c r="D123"/>
  <c r="E123" s="1"/>
  <c r="H123"/>
  <c r="I123" s="1"/>
  <c r="C94" i="25"/>
  <c r="H121" i="28"/>
  <c r="I121" s="1"/>
  <c r="J121"/>
  <c r="K121" s="1"/>
  <c r="F121"/>
  <c r="G121" s="1"/>
  <c r="D121"/>
  <c r="E121" s="1"/>
  <c r="L121"/>
  <c r="M121" s="1"/>
  <c r="C92" i="22"/>
  <c r="C93" i="25"/>
  <c r="L120" i="28"/>
  <c r="M120" s="1"/>
  <c r="D120"/>
  <c r="E120" s="1"/>
  <c r="J120"/>
  <c r="K120" s="1"/>
  <c r="F120"/>
  <c r="G120" s="1"/>
  <c r="H120"/>
  <c r="I120" s="1"/>
  <c r="C91" i="25"/>
  <c r="H122" i="28"/>
  <c r="I122" s="1"/>
  <c r="D122"/>
  <c r="L122"/>
  <c r="M122" s="1"/>
  <c r="F122"/>
  <c r="G122" s="1"/>
  <c r="J122"/>
  <c r="K122" s="1"/>
  <c r="C93" i="22"/>
  <c r="C91"/>
  <c r="C92" i="25"/>
  <c r="C76" i="22"/>
  <c r="C90"/>
  <c r="C88"/>
  <c r="C86"/>
  <c r="C84"/>
  <c r="C82"/>
  <c r="C17" i="37"/>
  <c r="H118" i="28"/>
  <c r="I118" s="1"/>
  <c r="J118"/>
  <c r="K118" s="1"/>
  <c r="L118"/>
  <c r="M118" s="1"/>
  <c r="F118"/>
  <c r="G118" s="1"/>
  <c r="D118"/>
  <c r="E118" s="1"/>
  <c r="C89" i="25"/>
  <c r="J116" i="28"/>
  <c r="K116" s="1"/>
  <c r="L116"/>
  <c r="M116" s="1"/>
  <c r="D116"/>
  <c r="E116" s="1"/>
  <c r="F116"/>
  <c r="G116" s="1"/>
  <c r="H116"/>
  <c r="I116" s="1"/>
  <c r="C87" i="25"/>
  <c r="H114" i="28"/>
  <c r="I114" s="1"/>
  <c r="D114"/>
  <c r="J114"/>
  <c r="K114" s="1"/>
  <c r="F114"/>
  <c r="G114" s="1"/>
  <c r="L114"/>
  <c r="M114" s="1"/>
  <c r="C85" i="25"/>
  <c r="J112" i="28"/>
  <c r="K112" s="1"/>
  <c r="D112"/>
  <c r="E112" s="1"/>
  <c r="H112"/>
  <c r="I112" s="1"/>
  <c r="F112"/>
  <c r="G112" s="1"/>
  <c r="L112"/>
  <c r="M112" s="1"/>
  <c r="C83" i="25"/>
  <c r="F110" i="28"/>
  <c r="G110" s="1"/>
  <c r="H110"/>
  <c r="I110" s="1"/>
  <c r="D110"/>
  <c r="E110" s="1"/>
  <c r="L110"/>
  <c r="M110" s="1"/>
  <c r="J110"/>
  <c r="K110" s="1"/>
  <c r="C17" i="31"/>
  <c r="C81" i="25"/>
  <c r="C89" i="22"/>
  <c r="C87"/>
  <c r="C85"/>
  <c r="C83"/>
  <c r="C81"/>
  <c r="J119" i="28"/>
  <c r="K119" s="1"/>
  <c r="F119"/>
  <c r="G119" s="1"/>
  <c r="H119"/>
  <c r="I119" s="1"/>
  <c r="L119"/>
  <c r="M119" s="1"/>
  <c r="D119"/>
  <c r="C90" i="25"/>
  <c r="J117" i="28"/>
  <c r="K117" s="1"/>
  <c r="L117"/>
  <c r="M117" s="1"/>
  <c r="F117"/>
  <c r="G117" s="1"/>
  <c r="H117"/>
  <c r="I117" s="1"/>
  <c r="D117"/>
  <c r="E117" s="1"/>
  <c r="C88" i="25"/>
  <c r="H115" i="28"/>
  <c r="I115" s="1"/>
  <c r="L115"/>
  <c r="M115" s="1"/>
  <c r="F115"/>
  <c r="G115" s="1"/>
  <c r="J115"/>
  <c r="K115" s="1"/>
  <c r="D115"/>
  <c r="E115" s="1"/>
  <c r="C86" i="25"/>
  <c r="L113" i="28"/>
  <c r="M113" s="1"/>
  <c r="H113"/>
  <c r="I113" s="1"/>
  <c r="F113"/>
  <c r="G113" s="1"/>
  <c r="D113"/>
  <c r="E113" s="1"/>
  <c r="J113"/>
  <c r="K113" s="1"/>
  <c r="C84" i="25"/>
  <c r="L111" i="28"/>
  <c r="M111" s="1"/>
  <c r="F111"/>
  <c r="G111" s="1"/>
  <c r="D111"/>
  <c r="E111" s="1"/>
  <c r="J111"/>
  <c r="K111" s="1"/>
  <c r="H111"/>
  <c r="I111" s="1"/>
  <c r="C82" i="25"/>
  <c r="C17" i="34"/>
  <c r="J109" i="28"/>
  <c r="K109" s="1"/>
  <c r="D109"/>
  <c r="L109"/>
  <c r="M109" s="1"/>
  <c r="F109"/>
  <c r="G109" s="1"/>
  <c r="H109"/>
  <c r="I109" s="1"/>
  <c r="J108"/>
  <c r="K108" s="1"/>
  <c r="F108"/>
  <c r="G108" s="1"/>
  <c r="H108"/>
  <c r="I108" s="1"/>
  <c r="D108"/>
  <c r="E108" s="1"/>
  <c r="L108"/>
  <c r="M108" s="1"/>
  <c r="H106"/>
  <c r="I106" s="1"/>
  <c r="D106"/>
  <c r="L106"/>
  <c r="M106" s="1"/>
  <c r="J106"/>
  <c r="K106" s="1"/>
  <c r="F106"/>
  <c r="G106" s="1"/>
  <c r="J104"/>
  <c r="K104" s="1"/>
  <c r="F104"/>
  <c r="G104" s="1"/>
  <c r="H104"/>
  <c r="I104" s="1"/>
  <c r="L104"/>
  <c r="M104" s="1"/>
  <c r="D104"/>
  <c r="E104" s="1"/>
  <c r="C80" i="22"/>
  <c r="H107" i="28"/>
  <c r="I107" s="1"/>
  <c r="D107"/>
  <c r="E107" s="1"/>
  <c r="F107"/>
  <c r="G107" s="1"/>
  <c r="L107"/>
  <c r="M107" s="1"/>
  <c r="J107"/>
  <c r="K107" s="1"/>
  <c r="L105"/>
  <c r="M105" s="1"/>
  <c r="F105"/>
  <c r="G105" s="1"/>
  <c r="D105"/>
  <c r="E105" s="1"/>
  <c r="H105"/>
  <c r="I105" s="1"/>
  <c r="J105"/>
  <c r="K105" s="1"/>
  <c r="F103"/>
  <c r="G103" s="1"/>
  <c r="H103"/>
  <c r="I103" s="1"/>
  <c r="L103"/>
  <c r="M103" s="1"/>
  <c r="D103"/>
  <c r="E103" s="1"/>
  <c r="J103"/>
  <c r="K103" s="1"/>
  <c r="C75" i="22"/>
  <c r="C73"/>
  <c r="C71"/>
  <c r="C79"/>
  <c r="L102" i="28"/>
  <c r="M102" s="1"/>
  <c r="D102"/>
  <c r="E102" s="1"/>
  <c r="J102"/>
  <c r="K102" s="1"/>
  <c r="H102"/>
  <c r="I102" s="1"/>
  <c r="F102"/>
  <c r="G102" s="1"/>
  <c r="C80" i="25"/>
  <c r="C78"/>
  <c r="H98" i="28"/>
  <c r="I98" s="1"/>
  <c r="D98"/>
  <c r="L98"/>
  <c r="M98" s="1"/>
  <c r="F98"/>
  <c r="G98" s="1"/>
  <c r="J98"/>
  <c r="K98" s="1"/>
  <c r="C76" i="25"/>
  <c r="J96" i="28"/>
  <c r="K96" s="1"/>
  <c r="L96"/>
  <c r="M96" s="1"/>
  <c r="D96"/>
  <c r="E96" s="1"/>
  <c r="H96"/>
  <c r="I96" s="1"/>
  <c r="F96"/>
  <c r="G96" s="1"/>
  <c r="C74" i="25"/>
  <c r="H94" i="28"/>
  <c r="I94" s="1"/>
  <c r="J94"/>
  <c r="K94" s="1"/>
  <c r="F94"/>
  <c r="G94" s="1"/>
  <c r="L94"/>
  <c r="M94" s="1"/>
  <c r="D94"/>
  <c r="E94" s="1"/>
  <c r="C72" i="25"/>
  <c r="C74" i="22"/>
  <c r="C72"/>
  <c r="C78"/>
  <c r="C79" i="25"/>
  <c r="C77"/>
  <c r="L97" i="28"/>
  <c r="M97" s="1"/>
  <c r="H97"/>
  <c r="I97" s="1"/>
  <c r="D97"/>
  <c r="E97" s="1"/>
  <c r="F97"/>
  <c r="G97" s="1"/>
  <c r="J97"/>
  <c r="K97" s="1"/>
  <c r="C75" i="25"/>
  <c r="J95" i="28"/>
  <c r="K95" s="1"/>
  <c r="H95"/>
  <c r="I95" s="1"/>
  <c r="F95"/>
  <c r="G95" s="1"/>
  <c r="L95"/>
  <c r="M95" s="1"/>
  <c r="D95"/>
  <c r="E95" s="1"/>
  <c r="C73" i="25"/>
  <c r="C67" i="22"/>
  <c r="F92" i="28"/>
  <c r="G92" s="1"/>
  <c r="J92"/>
  <c r="K92" s="1"/>
  <c r="H92"/>
  <c r="I92" s="1"/>
  <c r="L92"/>
  <c r="M92" s="1"/>
  <c r="D92"/>
  <c r="E92" s="1"/>
  <c r="C70" i="25"/>
  <c r="H90" i="28"/>
  <c r="I90" s="1"/>
  <c r="L90"/>
  <c r="M90" s="1"/>
  <c r="F90"/>
  <c r="G90" s="1"/>
  <c r="D90"/>
  <c r="J90"/>
  <c r="K90" s="1"/>
  <c r="C68" i="25"/>
  <c r="D88" i="28"/>
  <c r="E88" s="1"/>
  <c r="J88"/>
  <c r="K88" s="1"/>
  <c r="L88"/>
  <c r="M88" s="1"/>
  <c r="H88"/>
  <c r="I88" s="1"/>
  <c r="F88"/>
  <c r="G88" s="1"/>
  <c r="C66" i="25"/>
  <c r="H86" i="28"/>
  <c r="I86" s="1"/>
  <c r="L86"/>
  <c r="M86" s="1"/>
  <c r="F86"/>
  <c r="G86" s="1"/>
  <c r="D86"/>
  <c r="E86" s="1"/>
  <c r="J86"/>
  <c r="K86" s="1"/>
  <c r="C16" i="31"/>
  <c r="C64" i="25"/>
  <c r="C65" i="22"/>
  <c r="C70"/>
  <c r="C68"/>
  <c r="C66"/>
  <c r="C64"/>
  <c r="C69"/>
  <c r="C16" i="37"/>
  <c r="J93" i="28"/>
  <c r="K93" s="1"/>
  <c r="F93"/>
  <c r="G93" s="1"/>
  <c r="D93"/>
  <c r="H93"/>
  <c r="I93" s="1"/>
  <c r="L93"/>
  <c r="M93" s="1"/>
  <c r="C71" i="25"/>
  <c r="F91" i="28"/>
  <c r="G91" s="1"/>
  <c r="L91"/>
  <c r="M91" s="1"/>
  <c r="J91"/>
  <c r="K91" s="1"/>
  <c r="D91"/>
  <c r="E91" s="1"/>
  <c r="H91"/>
  <c r="I91" s="1"/>
  <c r="C69" i="25"/>
  <c r="D89" i="28"/>
  <c r="H89"/>
  <c r="I89" s="1"/>
  <c r="J89"/>
  <c r="K89" s="1"/>
  <c r="L89"/>
  <c r="M89" s="1"/>
  <c r="F89"/>
  <c r="G89" s="1"/>
  <c r="C67" i="25"/>
  <c r="J87" i="28"/>
  <c r="K87" s="1"/>
  <c r="H87"/>
  <c r="I87" s="1"/>
  <c r="F87"/>
  <c r="G87" s="1"/>
  <c r="L87"/>
  <c r="M87" s="1"/>
  <c r="D87"/>
  <c r="E87" s="1"/>
  <c r="C65" i="25"/>
  <c r="C16" i="34"/>
  <c r="J85" i="28"/>
  <c r="K85" s="1"/>
  <c r="F85"/>
  <c r="G85" s="1"/>
  <c r="L85"/>
  <c r="M85" s="1"/>
  <c r="H85"/>
  <c r="I85" s="1"/>
  <c r="D85"/>
  <c r="E85" s="1"/>
  <c r="J83"/>
  <c r="K83" s="1"/>
  <c r="H83"/>
  <c r="I83" s="1"/>
  <c r="D83"/>
  <c r="E83" s="1"/>
  <c r="L83"/>
  <c r="M83" s="1"/>
  <c r="F83"/>
  <c r="G83" s="1"/>
  <c r="L81"/>
  <c r="M81" s="1"/>
  <c r="D81"/>
  <c r="J81"/>
  <c r="K81" s="1"/>
  <c r="H81"/>
  <c r="I81" s="1"/>
  <c r="F81"/>
  <c r="G81" s="1"/>
  <c r="F84"/>
  <c r="G84" s="1"/>
  <c r="H84"/>
  <c r="I84" s="1"/>
  <c r="J84"/>
  <c r="K84" s="1"/>
  <c r="L84"/>
  <c r="M84" s="1"/>
  <c r="D84"/>
  <c r="E84" s="1"/>
  <c r="H82"/>
  <c r="I82" s="1"/>
  <c r="L82"/>
  <c r="M82" s="1"/>
  <c r="J82"/>
  <c r="K82" s="1"/>
  <c r="D82"/>
  <c r="F82"/>
  <c r="G82" s="1"/>
  <c r="C59" i="22"/>
  <c r="C58"/>
  <c r="C56"/>
  <c r="C50"/>
  <c r="C62" i="25"/>
  <c r="F68" i="28"/>
  <c r="G68" s="1"/>
  <c r="D68"/>
  <c r="E68" s="1"/>
  <c r="H68"/>
  <c r="I68" s="1"/>
  <c r="J68"/>
  <c r="K68" s="1"/>
  <c r="L68"/>
  <c r="M68" s="1"/>
  <c r="D66"/>
  <c r="J66"/>
  <c r="K66" s="1"/>
  <c r="L66"/>
  <c r="M66" s="1"/>
  <c r="H66"/>
  <c r="I66" s="1"/>
  <c r="F66"/>
  <c r="G66" s="1"/>
  <c r="J64"/>
  <c r="K64" s="1"/>
  <c r="L64"/>
  <c r="M64" s="1"/>
  <c r="D64"/>
  <c r="E64" s="1"/>
  <c r="H64"/>
  <c r="I64" s="1"/>
  <c r="F64"/>
  <c r="G64" s="1"/>
  <c r="H62"/>
  <c r="I62" s="1"/>
  <c r="J62"/>
  <c r="K62" s="1"/>
  <c r="L62"/>
  <c r="M62" s="1"/>
  <c r="D62"/>
  <c r="E62" s="1"/>
  <c r="F62"/>
  <c r="G62" s="1"/>
  <c r="C61" i="22"/>
  <c r="C54"/>
  <c r="C52"/>
  <c r="C15" i="37"/>
  <c r="J77" i="28"/>
  <c r="K77" s="1"/>
  <c r="D77"/>
  <c r="E77" s="1"/>
  <c r="H77"/>
  <c r="I77" s="1"/>
  <c r="F77"/>
  <c r="G77" s="1"/>
  <c r="L77"/>
  <c r="M77" s="1"/>
  <c r="H75"/>
  <c r="I75" s="1"/>
  <c r="L75"/>
  <c r="M75" s="1"/>
  <c r="F75"/>
  <c r="G75" s="1"/>
  <c r="J75"/>
  <c r="K75" s="1"/>
  <c r="D75"/>
  <c r="E75" s="1"/>
  <c r="L73"/>
  <c r="M73" s="1"/>
  <c r="F73"/>
  <c r="G73" s="1"/>
  <c r="D73"/>
  <c r="E73" s="1"/>
  <c r="J73"/>
  <c r="K73" s="1"/>
  <c r="H73"/>
  <c r="I73" s="1"/>
  <c r="H70"/>
  <c r="I70" s="1"/>
  <c r="L70"/>
  <c r="M70" s="1"/>
  <c r="J70"/>
  <c r="K70" s="1"/>
  <c r="D70"/>
  <c r="E70" s="1"/>
  <c r="F70"/>
  <c r="G70" s="1"/>
  <c r="C47" i="25"/>
  <c r="C62" i="22"/>
  <c r="C60"/>
  <c r="C57"/>
  <c r="C55"/>
  <c r="C53"/>
  <c r="C51"/>
  <c r="C49"/>
  <c r="C47"/>
  <c r="C63"/>
  <c r="C48"/>
  <c r="D79" i="28"/>
  <c r="E79" s="1"/>
  <c r="F79"/>
  <c r="G79" s="1"/>
  <c r="J79"/>
  <c r="K79" s="1"/>
  <c r="H79"/>
  <c r="I79" s="1"/>
  <c r="L79"/>
  <c r="M79" s="1"/>
  <c r="C60" i="25"/>
  <c r="C57"/>
  <c r="C55"/>
  <c r="C53"/>
  <c r="C51"/>
  <c r="C49"/>
  <c r="C15" i="31"/>
  <c r="L80" i="28"/>
  <c r="M80" s="1"/>
  <c r="H80"/>
  <c r="I80" s="1"/>
  <c r="D80"/>
  <c r="E80" s="1"/>
  <c r="F80"/>
  <c r="G80" s="1"/>
  <c r="J80"/>
  <c r="K80" s="1"/>
  <c r="H78"/>
  <c r="I78" s="1"/>
  <c r="J78"/>
  <c r="K78" s="1"/>
  <c r="L78"/>
  <c r="M78" s="1"/>
  <c r="F78"/>
  <c r="G78" s="1"/>
  <c r="D78"/>
  <c r="E78" s="1"/>
  <c r="C63" i="25"/>
  <c r="F76" i="28"/>
  <c r="G76" s="1"/>
  <c r="L76"/>
  <c r="M76" s="1"/>
  <c r="J76"/>
  <c r="K76" s="1"/>
  <c r="D76"/>
  <c r="E76" s="1"/>
  <c r="H76"/>
  <c r="I76" s="1"/>
  <c r="C61" i="25"/>
  <c r="H74" i="28"/>
  <c r="I74" s="1"/>
  <c r="L74"/>
  <c r="M74" s="1"/>
  <c r="F74"/>
  <c r="G74" s="1"/>
  <c r="D74"/>
  <c r="J74"/>
  <c r="K74" s="1"/>
  <c r="C59" i="25"/>
  <c r="C58"/>
  <c r="H72" i="28"/>
  <c r="I72" s="1"/>
  <c r="F72"/>
  <c r="G72" s="1"/>
  <c r="J72"/>
  <c r="K72" s="1"/>
  <c r="L72"/>
  <c r="M72" s="1"/>
  <c r="D72"/>
  <c r="E72" s="1"/>
  <c r="J71"/>
  <c r="K71" s="1"/>
  <c r="F71"/>
  <c r="G71" s="1"/>
  <c r="D71"/>
  <c r="E71" s="1"/>
  <c r="H71"/>
  <c r="I71" s="1"/>
  <c r="L71"/>
  <c r="M71" s="1"/>
  <c r="C56" i="25"/>
  <c r="J69" i="28"/>
  <c r="K69" s="1"/>
  <c r="L69"/>
  <c r="M69" s="1"/>
  <c r="D69"/>
  <c r="H69"/>
  <c r="I69" s="1"/>
  <c r="F69"/>
  <c r="G69" s="1"/>
  <c r="C54" i="25"/>
  <c r="H67" i="28"/>
  <c r="I67" s="1"/>
  <c r="F67"/>
  <c r="G67" s="1"/>
  <c r="J67"/>
  <c r="K67" s="1"/>
  <c r="D67"/>
  <c r="L67"/>
  <c r="M67" s="1"/>
  <c r="C52" i="25"/>
  <c r="F65" i="28"/>
  <c r="G65" s="1"/>
  <c r="J65"/>
  <c r="K65" s="1"/>
  <c r="H65"/>
  <c r="I65" s="1"/>
  <c r="L65"/>
  <c r="M65" s="1"/>
  <c r="D65"/>
  <c r="E65" s="1"/>
  <c r="C50" i="25"/>
  <c r="J63" i="28"/>
  <c r="K63" s="1"/>
  <c r="H63"/>
  <c r="I63" s="1"/>
  <c r="L63"/>
  <c r="M63" s="1"/>
  <c r="F63"/>
  <c r="G63" s="1"/>
  <c r="D63"/>
  <c r="E63" s="1"/>
  <c r="C48" i="25"/>
  <c r="C15" i="34"/>
  <c r="J61" i="28"/>
  <c r="K61" s="1"/>
  <c r="D61"/>
  <c r="F61"/>
  <c r="G61" s="1"/>
  <c r="L61"/>
  <c r="M61" s="1"/>
  <c r="H61"/>
  <c r="I61" s="1"/>
  <c r="C40" i="22"/>
  <c r="C38"/>
  <c r="C32"/>
  <c r="H59" i="28"/>
  <c r="I59" s="1"/>
  <c r="J59"/>
  <c r="K59" s="1"/>
  <c r="F59"/>
  <c r="G59" s="1"/>
  <c r="D59"/>
  <c r="L59"/>
  <c r="M59" s="1"/>
  <c r="F57"/>
  <c r="G57" s="1"/>
  <c r="L57"/>
  <c r="M57" s="1"/>
  <c r="J57"/>
  <c r="K57" s="1"/>
  <c r="D57"/>
  <c r="E57" s="1"/>
  <c r="H57"/>
  <c r="I57" s="1"/>
  <c r="J55"/>
  <c r="K55" s="1"/>
  <c r="H55"/>
  <c r="I55" s="1"/>
  <c r="D55"/>
  <c r="E55" s="1"/>
  <c r="L55"/>
  <c r="M55" s="1"/>
  <c r="F55"/>
  <c r="G55" s="1"/>
  <c r="J53"/>
  <c r="K53" s="1"/>
  <c r="F53"/>
  <c r="G53" s="1"/>
  <c r="H53"/>
  <c r="I53" s="1"/>
  <c r="L53"/>
  <c r="M53" s="1"/>
  <c r="D53"/>
  <c r="C45" i="25"/>
  <c r="H51" i="28"/>
  <c r="I51" s="1"/>
  <c r="J51"/>
  <c r="K51" s="1"/>
  <c r="L51"/>
  <c r="M51" s="1"/>
  <c r="F51"/>
  <c r="G51" s="1"/>
  <c r="D51"/>
  <c r="E51" s="1"/>
  <c r="C43" i="25"/>
  <c r="F49" i="28"/>
  <c r="G49" s="1"/>
  <c r="D49"/>
  <c r="E49" s="1"/>
  <c r="J49"/>
  <c r="K49" s="1"/>
  <c r="H49"/>
  <c r="I49" s="1"/>
  <c r="L49"/>
  <c r="M49" s="1"/>
  <c r="C41" i="25"/>
  <c r="D47" i="28"/>
  <c r="E47" s="1"/>
  <c r="F47"/>
  <c r="G47" s="1"/>
  <c r="L47"/>
  <c r="M47" s="1"/>
  <c r="H47"/>
  <c r="I47" s="1"/>
  <c r="J47"/>
  <c r="K47" s="1"/>
  <c r="C39" i="25"/>
  <c r="J45" i="28"/>
  <c r="K45" s="1"/>
  <c r="F45"/>
  <c r="G45" s="1"/>
  <c r="D45"/>
  <c r="E45" s="1"/>
  <c r="L45"/>
  <c r="M45" s="1"/>
  <c r="H45"/>
  <c r="I45" s="1"/>
  <c r="C37" i="25"/>
  <c r="D43" i="28"/>
  <c r="H43"/>
  <c r="I43" s="1"/>
  <c r="L43"/>
  <c r="M43" s="1"/>
  <c r="J43"/>
  <c r="K43" s="1"/>
  <c r="F43"/>
  <c r="G43" s="1"/>
  <c r="C35" i="25"/>
  <c r="J41" i="28"/>
  <c r="K41" s="1"/>
  <c r="H41"/>
  <c r="I41" s="1"/>
  <c r="L41"/>
  <c r="M41" s="1"/>
  <c r="D41"/>
  <c r="E41" s="1"/>
  <c r="F41"/>
  <c r="G41" s="1"/>
  <c r="C33" i="25"/>
  <c r="J39" i="28"/>
  <c r="K39" s="1"/>
  <c r="H39"/>
  <c r="I39" s="1"/>
  <c r="D39"/>
  <c r="E39" s="1"/>
  <c r="L39"/>
  <c r="M39" s="1"/>
  <c r="F39"/>
  <c r="G39" s="1"/>
  <c r="C31" i="25"/>
  <c r="C14" i="34"/>
  <c r="J37" i="28"/>
  <c r="K37" s="1"/>
  <c r="H37"/>
  <c r="I37" s="1"/>
  <c r="D37"/>
  <c r="E37" s="1"/>
  <c r="F37"/>
  <c r="G37" s="1"/>
  <c r="L37"/>
  <c r="M37" s="1"/>
  <c r="C42" i="22"/>
  <c r="C36"/>
  <c r="C45"/>
  <c r="C43"/>
  <c r="C41"/>
  <c r="C39"/>
  <c r="C37"/>
  <c r="C35"/>
  <c r="C33"/>
  <c r="C31"/>
  <c r="C14" i="37"/>
  <c r="C46" i="22"/>
  <c r="C44"/>
  <c r="C34"/>
  <c r="C30"/>
  <c r="H60" i="28"/>
  <c r="I60" s="1"/>
  <c r="L60"/>
  <c r="M60" s="1"/>
  <c r="D60"/>
  <c r="E60" s="1"/>
  <c r="J60"/>
  <c r="K60" s="1"/>
  <c r="F60"/>
  <c r="G60" s="1"/>
  <c r="L58"/>
  <c r="M58" s="1"/>
  <c r="H58"/>
  <c r="I58" s="1"/>
  <c r="F58"/>
  <c r="G58" s="1"/>
  <c r="J58"/>
  <c r="K58" s="1"/>
  <c r="D58"/>
  <c r="E58" s="1"/>
  <c r="F56"/>
  <c r="G56" s="1"/>
  <c r="J56"/>
  <c r="K56" s="1"/>
  <c r="H56"/>
  <c r="I56" s="1"/>
  <c r="L56"/>
  <c r="M56" s="1"/>
  <c r="D56"/>
  <c r="E56" s="1"/>
  <c r="J54"/>
  <c r="K54" s="1"/>
  <c r="D54"/>
  <c r="E54" s="1"/>
  <c r="F54"/>
  <c r="G54" s="1"/>
  <c r="L54"/>
  <c r="M54" s="1"/>
  <c r="H54"/>
  <c r="I54" s="1"/>
  <c r="C46" i="25"/>
  <c r="J52" i="28"/>
  <c r="K52" s="1"/>
  <c r="F52"/>
  <c r="G52" s="1"/>
  <c r="L52"/>
  <c r="M52" s="1"/>
  <c r="D52"/>
  <c r="H52"/>
  <c r="I52" s="1"/>
  <c r="C44" i="25"/>
  <c r="L50" i="28"/>
  <c r="M50" s="1"/>
  <c r="J50"/>
  <c r="K50" s="1"/>
  <c r="D50"/>
  <c r="E50" s="1"/>
  <c r="F50"/>
  <c r="G50" s="1"/>
  <c r="H50"/>
  <c r="I50" s="1"/>
  <c r="C42" i="25"/>
  <c r="F48" i="28"/>
  <c r="G48" s="1"/>
  <c r="H48"/>
  <c r="I48" s="1"/>
  <c r="D48"/>
  <c r="E48" s="1"/>
  <c r="L48"/>
  <c r="M48" s="1"/>
  <c r="J48"/>
  <c r="K48" s="1"/>
  <c r="C40" i="25"/>
  <c r="J46" i="28"/>
  <c r="K46" s="1"/>
  <c r="L46"/>
  <c r="M46" s="1"/>
  <c r="D46"/>
  <c r="E46" s="1"/>
  <c r="F46"/>
  <c r="G46" s="1"/>
  <c r="H46"/>
  <c r="I46" s="1"/>
  <c r="C38" i="25"/>
  <c r="F44" i="28"/>
  <c r="G44" s="1"/>
  <c r="J44"/>
  <c r="K44" s="1"/>
  <c r="D44"/>
  <c r="E44" s="1"/>
  <c r="L44"/>
  <c r="M44" s="1"/>
  <c r="H44"/>
  <c r="I44" s="1"/>
  <c r="C36" i="25"/>
  <c r="F42" i="28"/>
  <c r="G42" s="1"/>
  <c r="D42"/>
  <c r="E42" s="1"/>
  <c r="H42"/>
  <c r="I42" s="1"/>
  <c r="L42"/>
  <c r="M42" s="1"/>
  <c r="J42"/>
  <c r="K42" s="1"/>
  <c r="C34" i="25"/>
  <c r="F40" i="28"/>
  <c r="G40" s="1"/>
  <c r="H40"/>
  <c r="I40" s="1"/>
  <c r="L40"/>
  <c r="M40" s="1"/>
  <c r="D40"/>
  <c r="E40" s="1"/>
  <c r="J40"/>
  <c r="K40" s="1"/>
  <c r="C32" i="25"/>
  <c r="L38" i="28"/>
  <c r="M38" s="1"/>
  <c r="F38"/>
  <c r="G38" s="1"/>
  <c r="D38"/>
  <c r="J38"/>
  <c r="K38" s="1"/>
  <c r="H38"/>
  <c r="I38" s="1"/>
  <c r="C14" i="31"/>
  <c r="C30" i="25"/>
  <c r="C27" i="22"/>
  <c r="C19"/>
  <c r="L35" i="28"/>
  <c r="M35" s="1"/>
  <c r="J35"/>
  <c r="K35" s="1"/>
  <c r="H35"/>
  <c r="I35" s="1"/>
  <c r="F35"/>
  <c r="G35" s="1"/>
  <c r="D35"/>
  <c r="E35" s="1"/>
  <c r="J29"/>
  <c r="K29" s="1"/>
  <c r="L29"/>
  <c r="M29" s="1"/>
  <c r="F29"/>
  <c r="G29" s="1"/>
  <c r="H29"/>
  <c r="I29" s="1"/>
  <c r="D29"/>
  <c r="E29" s="1"/>
  <c r="C28" i="25"/>
  <c r="F27" i="28"/>
  <c r="G27" s="1"/>
  <c r="H27"/>
  <c r="I27" s="1"/>
  <c r="L27"/>
  <c r="M27" s="1"/>
  <c r="J27"/>
  <c r="K27" s="1"/>
  <c r="D27"/>
  <c r="E27" s="1"/>
  <c r="C26" i="25"/>
  <c r="H25" i="28"/>
  <c r="I25" s="1"/>
  <c r="J25"/>
  <c r="K25" s="1"/>
  <c r="F25"/>
  <c r="G25" s="1"/>
  <c r="L25"/>
  <c r="M25" s="1"/>
  <c r="D25"/>
  <c r="E25" s="1"/>
  <c r="C24" i="25"/>
  <c r="F23" i="28"/>
  <c r="G23" s="1"/>
  <c r="H23"/>
  <c r="I23" s="1"/>
  <c r="J23"/>
  <c r="K23" s="1"/>
  <c r="D23"/>
  <c r="E23" s="1"/>
  <c r="L23"/>
  <c r="M23" s="1"/>
  <c r="C22" i="25"/>
  <c r="H21" i="28"/>
  <c r="I21" s="1"/>
  <c r="J21"/>
  <c r="K21" s="1"/>
  <c r="L21"/>
  <c r="M21" s="1"/>
  <c r="F21"/>
  <c r="G21" s="1"/>
  <c r="D21"/>
  <c r="E21" s="1"/>
  <c r="C20" i="25"/>
  <c r="F19" i="28"/>
  <c r="G19" s="1"/>
  <c r="L19"/>
  <c r="M19" s="1"/>
  <c r="J19"/>
  <c r="K19" s="1"/>
  <c r="D19"/>
  <c r="E19" s="1"/>
  <c r="H19"/>
  <c r="I19" s="1"/>
  <c r="C18" i="25"/>
  <c r="H17" i="28"/>
  <c r="I17" s="1"/>
  <c r="J17"/>
  <c r="K17" s="1"/>
  <c r="D17"/>
  <c r="E17" s="1"/>
  <c r="F17"/>
  <c r="G17" s="1"/>
  <c r="L17"/>
  <c r="M17" s="1"/>
  <c r="C16" i="25"/>
  <c r="F15" i="28"/>
  <c r="G15" s="1"/>
  <c r="H15"/>
  <c r="I15" s="1"/>
  <c r="J15"/>
  <c r="K15" s="1"/>
  <c r="D15"/>
  <c r="E15" s="1"/>
  <c r="L15"/>
  <c r="M15" s="1"/>
  <c r="C14" i="25"/>
  <c r="C13" i="34"/>
  <c r="H13" s="1"/>
  <c r="I13" s="1"/>
  <c r="C25" i="22"/>
  <c r="C21"/>
  <c r="C17"/>
  <c r="C15"/>
  <c r="F33" i="28"/>
  <c r="G33" s="1"/>
  <c r="H33"/>
  <c r="I33" s="1"/>
  <c r="D33"/>
  <c r="E33" s="1"/>
  <c r="L33"/>
  <c r="M33" s="1"/>
  <c r="J33"/>
  <c r="K33" s="1"/>
  <c r="D31"/>
  <c r="E31" s="1"/>
  <c r="F31"/>
  <c r="G31" s="1"/>
  <c r="J31"/>
  <c r="K31" s="1"/>
  <c r="H31"/>
  <c r="I31" s="1"/>
  <c r="L31"/>
  <c r="M31" s="1"/>
  <c r="C28" i="22"/>
  <c r="C26"/>
  <c r="C24"/>
  <c r="C22"/>
  <c r="C20"/>
  <c r="C18"/>
  <c r="C16"/>
  <c r="C14"/>
  <c r="C13" i="37"/>
  <c r="J13" s="1"/>
  <c r="K13" s="1"/>
  <c r="C29" i="22"/>
  <c r="C23"/>
  <c r="D36" i="28"/>
  <c r="E36" s="1"/>
  <c r="L36"/>
  <c r="M36" s="1"/>
  <c r="H36"/>
  <c r="I36" s="1"/>
  <c r="J36"/>
  <c r="K36" s="1"/>
  <c r="F36"/>
  <c r="G36" s="1"/>
  <c r="L34"/>
  <c r="M34" s="1"/>
  <c r="D34"/>
  <c r="E34" s="1"/>
  <c r="H34"/>
  <c r="I34" s="1"/>
  <c r="J34"/>
  <c r="K34" s="1"/>
  <c r="F34"/>
  <c r="G34" s="1"/>
  <c r="F32"/>
  <c r="G32" s="1"/>
  <c r="J32"/>
  <c r="K32" s="1"/>
  <c r="D32"/>
  <c r="E32" s="1"/>
  <c r="L32"/>
  <c r="M32" s="1"/>
  <c r="H32"/>
  <c r="I32" s="1"/>
  <c r="H30"/>
  <c r="I30" s="1"/>
  <c r="F30"/>
  <c r="G30" s="1"/>
  <c r="J30"/>
  <c r="K30" s="1"/>
  <c r="D30"/>
  <c r="E30" s="1"/>
  <c r="L30"/>
  <c r="M30" s="1"/>
  <c r="C29" i="25"/>
  <c r="J28" i="28"/>
  <c r="K28" s="1"/>
  <c r="D28"/>
  <c r="E28" s="1"/>
  <c r="H28"/>
  <c r="I28" s="1"/>
  <c r="L28"/>
  <c r="M28" s="1"/>
  <c r="F28"/>
  <c r="G28" s="1"/>
  <c r="C27" i="25"/>
  <c r="H26" i="28"/>
  <c r="I26" s="1"/>
  <c r="J26"/>
  <c r="K26" s="1"/>
  <c r="D26"/>
  <c r="E26" s="1"/>
  <c r="L26"/>
  <c r="M26" s="1"/>
  <c r="F26"/>
  <c r="G26" s="1"/>
  <c r="C25" i="25"/>
  <c r="L24" i="28"/>
  <c r="M24" s="1"/>
  <c r="H24"/>
  <c r="I24" s="1"/>
  <c r="D24"/>
  <c r="E24" s="1"/>
  <c r="J24"/>
  <c r="K24" s="1"/>
  <c r="F24"/>
  <c r="G24" s="1"/>
  <c r="C23" i="25"/>
  <c r="H22" i="28"/>
  <c r="I22" s="1"/>
  <c r="J22"/>
  <c r="K22" s="1"/>
  <c r="L22"/>
  <c r="M22" s="1"/>
  <c r="F22"/>
  <c r="G22" s="1"/>
  <c r="D22"/>
  <c r="E22" s="1"/>
  <c r="C21" i="25"/>
  <c r="J20" i="28"/>
  <c r="K20" s="1"/>
  <c r="H20"/>
  <c r="I20" s="1"/>
  <c r="D20"/>
  <c r="E20" s="1"/>
  <c r="L20"/>
  <c r="M20" s="1"/>
  <c r="F20"/>
  <c r="G20" s="1"/>
  <c r="C19" i="25"/>
  <c r="H18" i="28"/>
  <c r="I18" s="1"/>
  <c r="F18"/>
  <c r="G18" s="1"/>
  <c r="J18"/>
  <c r="K18" s="1"/>
  <c r="D18"/>
  <c r="E18" s="1"/>
  <c r="L18"/>
  <c r="M18" s="1"/>
  <c r="C17" i="25"/>
  <c r="J16" i="28"/>
  <c r="K16" s="1"/>
  <c r="D16"/>
  <c r="E16" s="1"/>
  <c r="F16"/>
  <c r="G16" s="1"/>
  <c r="H16"/>
  <c r="I16" s="1"/>
  <c r="L16"/>
  <c r="M16" s="1"/>
  <c r="C15" i="25"/>
  <c r="H14" i="28"/>
  <c r="I14" s="1"/>
  <c r="L14"/>
  <c r="M14" s="1"/>
  <c r="F14"/>
  <c r="G14" s="1"/>
  <c r="D14"/>
  <c r="E14" s="1"/>
  <c r="J14"/>
  <c r="K14" s="1"/>
  <c r="C13" i="31"/>
  <c r="F13" s="1"/>
  <c r="G13" s="1"/>
  <c r="C13" i="25"/>
  <c r="L13" i="34"/>
  <c r="M13" s="1"/>
  <c r="H13" i="28"/>
  <c r="I13" s="1"/>
  <c r="L13"/>
  <c r="M13" s="1"/>
  <c r="F13"/>
  <c r="G13" s="1"/>
  <c r="D13"/>
  <c r="J13"/>
  <c r="K13" s="1"/>
  <c r="T401" i="1"/>
  <c r="S2" s="1"/>
  <c r="D24" i="25" l="1"/>
  <c r="D24" i="31"/>
  <c r="E24" s="1"/>
  <c r="N24" s="1"/>
  <c r="J24"/>
  <c r="K24" s="1"/>
  <c r="L24"/>
  <c r="M24" s="1"/>
  <c r="F24"/>
  <c r="G24" s="1"/>
  <c r="H24"/>
  <c r="I24" s="1"/>
  <c r="D24" i="22"/>
  <c r="E24"/>
  <c r="F24" s="1"/>
  <c r="M24"/>
  <c r="N24" s="1"/>
  <c r="K24"/>
  <c r="L24" s="1"/>
  <c r="I24"/>
  <c r="J24" s="1"/>
  <c r="G24"/>
  <c r="H24" s="1"/>
  <c r="L13" i="37"/>
  <c r="M13" s="1"/>
  <c r="N214" i="28"/>
  <c r="Y650"/>
  <c r="Z650" s="1"/>
  <c r="W651"/>
  <c r="X651" s="1"/>
  <c r="S659"/>
  <c r="T659" s="1"/>
  <c r="W605"/>
  <c r="X605" s="1"/>
  <c r="Q546"/>
  <c r="R546" s="1"/>
  <c r="Q549"/>
  <c r="R549" s="1"/>
  <c r="N299"/>
  <c r="Q299" s="1"/>
  <c r="R299" s="1"/>
  <c r="N276"/>
  <c r="Y276" s="1"/>
  <c r="Z276" s="1"/>
  <c r="D13" i="34"/>
  <c r="E13" s="1"/>
  <c r="N127" i="28"/>
  <c r="Y365"/>
  <c r="Z365" s="1"/>
  <c r="N288"/>
  <c r="W288" s="1"/>
  <c r="X288" s="1"/>
  <c r="N293"/>
  <c r="U293" s="1"/>
  <c r="V293" s="1"/>
  <c r="Y715"/>
  <c r="Z715" s="1"/>
  <c r="N113"/>
  <c r="U113" s="1"/>
  <c r="V113" s="1"/>
  <c r="N123"/>
  <c r="N126"/>
  <c r="N207"/>
  <c r="Q207" s="1"/>
  <c r="R207" s="1"/>
  <c r="W695"/>
  <c r="X695" s="1"/>
  <c r="J13" i="31"/>
  <c r="K13" s="1"/>
  <c r="F13" i="34"/>
  <c r="G13" s="1"/>
  <c r="H13" i="31"/>
  <c r="I13" s="1"/>
  <c r="J13" i="34"/>
  <c r="K13" s="1"/>
  <c r="W726" i="28"/>
  <c r="X726" s="1"/>
  <c r="Y654"/>
  <c r="Z654" s="1"/>
  <c r="S590"/>
  <c r="T590" s="1"/>
  <c r="Y598"/>
  <c r="Z598" s="1"/>
  <c r="U606"/>
  <c r="V606" s="1"/>
  <c r="Y548"/>
  <c r="Z548" s="1"/>
  <c r="W518"/>
  <c r="X518" s="1"/>
  <c r="Q473"/>
  <c r="R473" s="1"/>
  <c r="W476"/>
  <c r="X476" s="1"/>
  <c r="Y481"/>
  <c r="Z481" s="1"/>
  <c r="Y447"/>
  <c r="Z447" s="1"/>
  <c r="W385"/>
  <c r="X385" s="1"/>
  <c r="Y393"/>
  <c r="Z393" s="1"/>
  <c r="U364"/>
  <c r="V364" s="1"/>
  <c r="W345"/>
  <c r="X345" s="1"/>
  <c r="N295"/>
  <c r="Y295" s="1"/>
  <c r="Z295" s="1"/>
  <c r="N270"/>
  <c r="Y270" s="1"/>
  <c r="Z270" s="1"/>
  <c r="N275"/>
  <c r="U275" s="1"/>
  <c r="V275" s="1"/>
  <c r="N274"/>
  <c r="Y274" s="1"/>
  <c r="Z274" s="1"/>
  <c r="U659"/>
  <c r="V659" s="1"/>
  <c r="Y659"/>
  <c r="Z659" s="1"/>
  <c r="U605"/>
  <c r="V605" s="1"/>
  <c r="Y605"/>
  <c r="Z605" s="1"/>
  <c r="S605"/>
  <c r="T605" s="1"/>
  <c r="Q605"/>
  <c r="R605" s="1"/>
  <c r="W541"/>
  <c r="X541" s="1"/>
  <c r="U541"/>
  <c r="V541" s="1"/>
  <c r="S541"/>
  <c r="T541" s="1"/>
  <c r="Y541"/>
  <c r="Z541" s="1"/>
  <c r="Q541"/>
  <c r="R541" s="1"/>
  <c r="U477"/>
  <c r="V477" s="1"/>
  <c r="S477"/>
  <c r="T477" s="1"/>
  <c r="Y477"/>
  <c r="Z477" s="1"/>
  <c r="W477"/>
  <c r="X477" s="1"/>
  <c r="Q477"/>
  <c r="R477" s="1"/>
  <c r="N49"/>
  <c r="Y49" s="1"/>
  <c r="Z49" s="1"/>
  <c r="N155"/>
  <c r="Y155" s="1"/>
  <c r="Z155" s="1"/>
  <c r="N178"/>
  <c r="W178" s="1"/>
  <c r="X178" s="1"/>
  <c r="D38" i="22"/>
  <c r="E280" i="28"/>
  <c r="N280" s="1"/>
  <c r="N283"/>
  <c r="N285"/>
  <c r="Q295"/>
  <c r="R295" s="1"/>
  <c r="W295"/>
  <c r="X295" s="1"/>
  <c r="U295"/>
  <c r="V295" s="1"/>
  <c r="S295"/>
  <c r="T295" s="1"/>
  <c r="N298"/>
  <c r="D32" i="22"/>
  <c r="U621" i="28"/>
  <c r="V621" s="1"/>
  <c r="S621"/>
  <c r="T621" s="1"/>
  <c r="Q621"/>
  <c r="R621" s="1"/>
  <c r="Y621"/>
  <c r="Z621" s="1"/>
  <c r="W621"/>
  <c r="X621" s="1"/>
  <c r="Y599"/>
  <c r="Z599" s="1"/>
  <c r="Q599"/>
  <c r="R599" s="1"/>
  <c r="W599"/>
  <c r="X599" s="1"/>
  <c r="U599"/>
  <c r="V599" s="1"/>
  <c r="S599"/>
  <c r="T599" s="1"/>
  <c r="U386"/>
  <c r="V386" s="1"/>
  <c r="W386"/>
  <c r="X386" s="1"/>
  <c r="S386"/>
  <c r="T386" s="1"/>
  <c r="Q386"/>
  <c r="R386" s="1"/>
  <c r="Y386"/>
  <c r="Z386" s="1"/>
  <c r="S357"/>
  <c r="T357" s="1"/>
  <c r="U357"/>
  <c r="V357" s="1"/>
  <c r="Y357"/>
  <c r="Z357" s="1"/>
  <c r="W357"/>
  <c r="X357" s="1"/>
  <c r="Q357"/>
  <c r="R357" s="1"/>
  <c r="G33" i="22"/>
  <c r="H33" s="1"/>
  <c r="I33"/>
  <c r="J33" s="1"/>
  <c r="K33"/>
  <c r="L33" s="1"/>
  <c r="E33"/>
  <c r="F33" s="1"/>
  <c r="M33"/>
  <c r="N33" s="1"/>
  <c r="Q270" i="28"/>
  <c r="R270" s="1"/>
  <c r="W270"/>
  <c r="X270" s="1"/>
  <c r="U270"/>
  <c r="V270" s="1"/>
  <c r="S270"/>
  <c r="T270" s="1"/>
  <c r="N54"/>
  <c r="Y54" s="1"/>
  <c r="Z54" s="1"/>
  <c r="N55"/>
  <c r="Y55" s="1"/>
  <c r="Z55" s="1"/>
  <c r="H13" i="37"/>
  <c r="I13" s="1"/>
  <c r="N105" i="28"/>
  <c r="N199"/>
  <c r="Q199" s="1"/>
  <c r="R199" s="1"/>
  <c r="J24" i="34"/>
  <c r="K24" s="1"/>
  <c r="H24"/>
  <c r="I24" s="1"/>
  <c r="F24"/>
  <c r="G24" s="1"/>
  <c r="L24"/>
  <c r="M24" s="1"/>
  <c r="D24"/>
  <c r="E24" s="1"/>
  <c r="D37" i="22"/>
  <c r="N282" i="28"/>
  <c r="D31" i="22"/>
  <c r="N271" i="28"/>
  <c r="N272"/>
  <c r="Y651"/>
  <c r="Z651" s="1"/>
  <c r="W384"/>
  <c r="X384" s="1"/>
  <c r="S384"/>
  <c r="T384" s="1"/>
  <c r="U384"/>
  <c r="V384" s="1"/>
  <c r="Q384"/>
  <c r="R384" s="1"/>
  <c r="Y384"/>
  <c r="Z384" s="1"/>
  <c r="U331"/>
  <c r="V331" s="1"/>
  <c r="S331"/>
  <c r="T331" s="1"/>
  <c r="Y331"/>
  <c r="Z331" s="1"/>
  <c r="Q331"/>
  <c r="R331" s="1"/>
  <c r="W331"/>
  <c r="X331" s="1"/>
  <c r="Y734"/>
  <c r="Z734" s="1"/>
  <c r="U734"/>
  <c r="V734" s="1"/>
  <c r="W734"/>
  <c r="X734" s="1"/>
  <c r="S734"/>
  <c r="T734" s="1"/>
  <c r="Q734"/>
  <c r="R734" s="1"/>
  <c r="S721"/>
  <c r="T721" s="1"/>
  <c r="Y721"/>
  <c r="Z721" s="1"/>
  <c r="U721"/>
  <c r="V721" s="1"/>
  <c r="W721"/>
  <c r="X721" s="1"/>
  <c r="Q721"/>
  <c r="R721" s="1"/>
  <c r="U726"/>
  <c r="V726" s="1"/>
  <c r="S654"/>
  <c r="T654" s="1"/>
  <c r="Q654"/>
  <c r="R654" s="1"/>
  <c r="S598"/>
  <c r="T598" s="1"/>
  <c r="W606"/>
  <c r="X606" s="1"/>
  <c r="W612"/>
  <c r="X612" s="1"/>
  <c r="U612"/>
  <c r="V612" s="1"/>
  <c r="S612"/>
  <c r="T612" s="1"/>
  <c r="Y612"/>
  <c r="Z612" s="1"/>
  <c r="Q612"/>
  <c r="R612" s="1"/>
  <c r="S569"/>
  <c r="T569" s="1"/>
  <c r="Y569"/>
  <c r="Z569" s="1"/>
  <c r="Q569"/>
  <c r="R569" s="1"/>
  <c r="U569"/>
  <c r="V569" s="1"/>
  <c r="W569"/>
  <c r="X569" s="1"/>
  <c r="Y588"/>
  <c r="Z588" s="1"/>
  <c r="Q588"/>
  <c r="R588" s="1"/>
  <c r="W588"/>
  <c r="X588" s="1"/>
  <c r="U588"/>
  <c r="V588" s="1"/>
  <c r="S588"/>
  <c r="T588" s="1"/>
  <c r="Q548"/>
  <c r="R548" s="1"/>
  <c r="Q518"/>
  <c r="R518" s="1"/>
  <c r="Y484"/>
  <c r="Z484" s="1"/>
  <c r="Q484"/>
  <c r="R484" s="1"/>
  <c r="W484"/>
  <c r="X484" s="1"/>
  <c r="S484"/>
  <c r="T484" s="1"/>
  <c r="U484"/>
  <c r="V484" s="1"/>
  <c r="Y489"/>
  <c r="Z489" s="1"/>
  <c r="Q489"/>
  <c r="R489" s="1"/>
  <c r="U489"/>
  <c r="V489" s="1"/>
  <c r="S489"/>
  <c r="T489" s="1"/>
  <c r="W489"/>
  <c r="X489" s="1"/>
  <c r="D36" i="22"/>
  <c r="N277" i="28"/>
  <c r="N281"/>
  <c r="N290"/>
  <c r="D30" i="22"/>
  <c r="U674" i="28"/>
  <c r="V674" s="1"/>
  <c r="S674"/>
  <c r="T674" s="1"/>
  <c r="Y674"/>
  <c r="Z674" s="1"/>
  <c r="W674"/>
  <c r="X674" s="1"/>
  <c r="Q674"/>
  <c r="R674" s="1"/>
  <c r="K39" i="22"/>
  <c r="L39" s="1"/>
  <c r="I39"/>
  <c r="J39" s="1"/>
  <c r="G39"/>
  <c r="H39" s="1"/>
  <c r="M39"/>
  <c r="N39" s="1"/>
  <c r="E39"/>
  <c r="E25"/>
  <c r="F25" s="1"/>
  <c r="I25"/>
  <c r="J25" s="1"/>
  <c r="K25"/>
  <c r="L25" s="1"/>
  <c r="G25"/>
  <c r="H25" s="1"/>
  <c r="M25"/>
  <c r="N25" s="1"/>
  <c r="N210" i="28"/>
  <c r="W210" s="1"/>
  <c r="X210" s="1"/>
  <c r="D43" i="22"/>
  <c r="D35"/>
  <c r="N289" i="28"/>
  <c r="N292"/>
  <c r="D29" i="22"/>
  <c r="Y749" i="28"/>
  <c r="Z749" s="1"/>
  <c r="Q749"/>
  <c r="R749" s="1"/>
  <c r="W749"/>
  <c r="X749" s="1"/>
  <c r="U749"/>
  <c r="V749" s="1"/>
  <c r="S749"/>
  <c r="T749" s="1"/>
  <c r="U503"/>
  <c r="V503" s="1"/>
  <c r="S503"/>
  <c r="T503" s="1"/>
  <c r="Q503"/>
  <c r="R503" s="1"/>
  <c r="W503"/>
  <c r="X503" s="1"/>
  <c r="Y503"/>
  <c r="Z503" s="1"/>
  <c r="W365"/>
  <c r="X365" s="1"/>
  <c r="U365"/>
  <c r="V365" s="1"/>
  <c r="D13" i="31"/>
  <c r="E13" s="1"/>
  <c r="L13"/>
  <c r="M13" s="1"/>
  <c r="D13" i="25"/>
  <c r="K13" s="1"/>
  <c r="L13" s="1"/>
  <c r="N26" i="28"/>
  <c r="Q26" s="1"/>
  <c r="R26" s="1"/>
  <c r="N33"/>
  <c r="W33" s="1"/>
  <c r="X33" s="1"/>
  <c r="N35"/>
  <c r="Q35" s="1"/>
  <c r="R35" s="1"/>
  <c r="N40"/>
  <c r="Y40" s="1"/>
  <c r="Z40" s="1"/>
  <c r="N42"/>
  <c r="N57"/>
  <c r="Y57" s="1"/>
  <c r="Z57" s="1"/>
  <c r="N154"/>
  <c r="S154" s="1"/>
  <c r="T154" s="1"/>
  <c r="N180"/>
  <c r="Q180" s="1"/>
  <c r="R180" s="1"/>
  <c r="D42" i="22"/>
  <c r="D34"/>
  <c r="N279" i="28"/>
  <c r="N284"/>
  <c r="N287"/>
  <c r="N291"/>
  <c r="N294"/>
  <c r="F24" i="37"/>
  <c r="G24" s="1"/>
  <c r="H24"/>
  <c r="I24" s="1"/>
  <c r="L24"/>
  <c r="M24" s="1"/>
  <c r="D24"/>
  <c r="E24" s="1"/>
  <c r="J24"/>
  <c r="K24" s="1"/>
  <c r="D28" i="22"/>
  <c r="Y666" i="28"/>
  <c r="Z666" s="1"/>
  <c r="W666"/>
  <c r="X666" s="1"/>
  <c r="U666"/>
  <c r="V666" s="1"/>
  <c r="S666"/>
  <c r="T666" s="1"/>
  <c r="Q666"/>
  <c r="R666" s="1"/>
  <c r="Q653"/>
  <c r="R653" s="1"/>
  <c r="W653"/>
  <c r="X653" s="1"/>
  <c r="S653"/>
  <c r="T653" s="1"/>
  <c r="U653"/>
  <c r="V653" s="1"/>
  <c r="Y653"/>
  <c r="Z653" s="1"/>
  <c r="U554"/>
  <c r="V554" s="1"/>
  <c r="S554"/>
  <c r="T554" s="1"/>
  <c r="Q554"/>
  <c r="R554" s="1"/>
  <c r="Y554"/>
  <c r="Z554" s="1"/>
  <c r="W554"/>
  <c r="X554" s="1"/>
  <c r="W299"/>
  <c r="X299" s="1"/>
  <c r="U299"/>
  <c r="V299" s="1"/>
  <c r="S299"/>
  <c r="T299" s="1"/>
  <c r="W400"/>
  <c r="X400" s="1"/>
  <c r="U400"/>
  <c r="V400" s="1"/>
  <c r="Y400"/>
  <c r="Z400" s="1"/>
  <c r="Q400"/>
  <c r="R400" s="1"/>
  <c r="S400"/>
  <c r="T400" s="1"/>
  <c r="N108"/>
  <c r="Q108" s="1"/>
  <c r="R108" s="1"/>
  <c r="N201"/>
  <c r="Y201" s="1"/>
  <c r="Z201" s="1"/>
  <c r="D41" i="22"/>
  <c r="W433" i="28"/>
  <c r="X433" s="1"/>
  <c r="U433"/>
  <c r="V433" s="1"/>
  <c r="S433"/>
  <c r="T433" s="1"/>
  <c r="Y433"/>
  <c r="Z433" s="1"/>
  <c r="Q433"/>
  <c r="R433" s="1"/>
  <c r="S393"/>
  <c r="T393" s="1"/>
  <c r="Y345"/>
  <c r="Z345" s="1"/>
  <c r="N278"/>
  <c r="N297"/>
  <c r="D27" i="22"/>
  <c r="S746" i="28"/>
  <c r="T746" s="1"/>
  <c r="Q746"/>
  <c r="R746" s="1"/>
  <c r="Y746"/>
  <c r="Z746" s="1"/>
  <c r="W746"/>
  <c r="X746" s="1"/>
  <c r="U746"/>
  <c r="V746" s="1"/>
  <c r="Q715"/>
  <c r="R715" s="1"/>
  <c r="W551"/>
  <c r="X551" s="1"/>
  <c r="U551"/>
  <c r="V551" s="1"/>
  <c r="S551"/>
  <c r="T551" s="1"/>
  <c r="Q551"/>
  <c r="R551" s="1"/>
  <c r="Y551"/>
  <c r="Z551" s="1"/>
  <c r="S482"/>
  <c r="T482" s="1"/>
  <c r="Y482"/>
  <c r="Z482" s="1"/>
  <c r="Q482"/>
  <c r="R482" s="1"/>
  <c r="W482"/>
  <c r="X482" s="1"/>
  <c r="U482"/>
  <c r="V482" s="1"/>
  <c r="J23" i="31"/>
  <c r="K23" s="1"/>
  <c r="D40" i="22"/>
  <c r="N286" i="28"/>
  <c r="N296"/>
  <c r="D26" i="22"/>
  <c r="N273" i="28"/>
  <c r="H23" i="31"/>
  <c r="I23" s="1"/>
  <c r="D23"/>
  <c r="E23" s="1"/>
  <c r="L23"/>
  <c r="M23" s="1"/>
  <c r="N269" i="28"/>
  <c r="N268"/>
  <c r="N267"/>
  <c r="D21" i="22"/>
  <c r="E21" s="1"/>
  <c r="D23"/>
  <c r="I23" s="1"/>
  <c r="J23" s="1"/>
  <c r="E265" i="28"/>
  <c r="N265" s="1"/>
  <c r="F23" i="37"/>
  <c r="G23" s="1"/>
  <c r="H23"/>
  <c r="I23" s="1"/>
  <c r="D23"/>
  <c r="L23"/>
  <c r="M23" s="1"/>
  <c r="J23"/>
  <c r="K23" s="1"/>
  <c r="L23" i="34"/>
  <c r="M23" s="1"/>
  <c r="D23"/>
  <c r="F23"/>
  <c r="G23" s="1"/>
  <c r="J23"/>
  <c r="K23" s="1"/>
  <c r="H23"/>
  <c r="I23" s="1"/>
  <c r="N266" i="28"/>
  <c r="D23" i="25"/>
  <c r="E211" i="28"/>
  <c r="N211" s="1"/>
  <c r="S214"/>
  <c r="T214" s="1"/>
  <c r="U214"/>
  <c r="V214" s="1"/>
  <c r="Y214"/>
  <c r="Z214" s="1"/>
  <c r="Q214"/>
  <c r="R214" s="1"/>
  <c r="W214"/>
  <c r="X214" s="1"/>
  <c r="N209"/>
  <c r="D21" i="31"/>
  <c r="E21" s="1"/>
  <c r="J21"/>
  <c r="K21" s="1"/>
  <c r="F21"/>
  <c r="G21" s="1"/>
  <c r="H21"/>
  <c r="I21" s="1"/>
  <c r="L21"/>
  <c r="M21" s="1"/>
  <c r="S207" i="28"/>
  <c r="T207" s="1"/>
  <c r="W207"/>
  <c r="X207" s="1"/>
  <c r="Q210"/>
  <c r="R210" s="1"/>
  <c r="U210"/>
  <c r="V210" s="1"/>
  <c r="S210"/>
  <c r="T210" s="1"/>
  <c r="N205"/>
  <c r="N213"/>
  <c r="E208"/>
  <c r="N208" s="1"/>
  <c r="N212"/>
  <c r="L21" i="34"/>
  <c r="M21" s="1"/>
  <c r="J21"/>
  <c r="K21" s="1"/>
  <c r="D21"/>
  <c r="H21"/>
  <c r="I21" s="1"/>
  <c r="F21"/>
  <c r="G21" s="1"/>
  <c r="D21" i="25"/>
  <c r="N206" i="28"/>
  <c r="E203"/>
  <c r="N203" s="1"/>
  <c r="N204"/>
  <c r="N198"/>
  <c r="E200"/>
  <c r="N200" s="1"/>
  <c r="N202"/>
  <c r="N197"/>
  <c r="E195"/>
  <c r="N195" s="1"/>
  <c r="N196"/>
  <c r="N194"/>
  <c r="N193"/>
  <c r="E192"/>
  <c r="N192" s="1"/>
  <c r="N185"/>
  <c r="Q185" s="1"/>
  <c r="R185" s="1"/>
  <c r="N191"/>
  <c r="N190"/>
  <c r="N183"/>
  <c r="N188"/>
  <c r="N181"/>
  <c r="J20" i="34"/>
  <c r="K20" s="1"/>
  <c r="H20"/>
  <c r="I20" s="1"/>
  <c r="L20"/>
  <c r="M20" s="1"/>
  <c r="D20"/>
  <c r="E20" s="1"/>
  <c r="F20"/>
  <c r="G20" s="1"/>
  <c r="N189" i="28"/>
  <c r="D20" i="22"/>
  <c r="F20" i="31"/>
  <c r="G20" s="1"/>
  <c r="D20"/>
  <c r="L20"/>
  <c r="M20" s="1"/>
  <c r="J20"/>
  <c r="K20" s="1"/>
  <c r="H20"/>
  <c r="I20" s="1"/>
  <c r="N182" i="28"/>
  <c r="D20" i="37"/>
  <c r="E20" s="1"/>
  <c r="H20"/>
  <c r="I20" s="1"/>
  <c r="L20"/>
  <c r="M20" s="1"/>
  <c r="F20"/>
  <c r="G20" s="1"/>
  <c r="J20"/>
  <c r="K20" s="1"/>
  <c r="D20" i="25"/>
  <c r="E184" i="28"/>
  <c r="N184" s="1"/>
  <c r="E187"/>
  <c r="N187" s="1"/>
  <c r="N186"/>
  <c r="E179"/>
  <c r="N179" s="1"/>
  <c r="E175"/>
  <c r="N175" s="1"/>
  <c r="E176"/>
  <c r="N176" s="1"/>
  <c r="N177"/>
  <c r="E174"/>
  <c r="N174" s="1"/>
  <c r="N173"/>
  <c r="N170"/>
  <c r="S170" s="1"/>
  <c r="T170" s="1"/>
  <c r="E167"/>
  <c r="N167" s="1"/>
  <c r="N159"/>
  <c r="W159" s="1"/>
  <c r="X159" s="1"/>
  <c r="E168"/>
  <c r="N168" s="1"/>
  <c r="N172"/>
  <c r="N169"/>
  <c r="E171"/>
  <c r="N171" s="1"/>
  <c r="N162"/>
  <c r="W162" s="1"/>
  <c r="X162" s="1"/>
  <c r="N166"/>
  <c r="E160"/>
  <c r="N160" s="1"/>
  <c r="E163"/>
  <c r="N163" s="1"/>
  <c r="D19" i="22"/>
  <c r="D19" i="25"/>
  <c r="E157" i="28"/>
  <c r="N157" s="1"/>
  <c r="H19" i="34"/>
  <c r="I19" s="1"/>
  <c r="L19"/>
  <c r="M19" s="1"/>
  <c r="F19"/>
  <c r="G19" s="1"/>
  <c r="D19"/>
  <c r="E19" s="1"/>
  <c r="J19"/>
  <c r="K19" s="1"/>
  <c r="N161" i="28"/>
  <c r="N165"/>
  <c r="H19" i="31"/>
  <c r="I19" s="1"/>
  <c r="L19"/>
  <c r="M19" s="1"/>
  <c r="J19"/>
  <c r="K19" s="1"/>
  <c r="D19"/>
  <c r="E19" s="1"/>
  <c r="F19"/>
  <c r="G19" s="1"/>
  <c r="N158" i="28"/>
  <c r="N164"/>
  <c r="U155"/>
  <c r="V155" s="1"/>
  <c r="W155"/>
  <c r="X155" s="1"/>
  <c r="N151"/>
  <c r="N153"/>
  <c r="N152"/>
  <c r="E156"/>
  <c r="N156" s="1"/>
  <c r="N148"/>
  <c r="U148" s="1"/>
  <c r="V148" s="1"/>
  <c r="N150"/>
  <c r="N149"/>
  <c r="N147"/>
  <c r="N145"/>
  <c r="N146"/>
  <c r="N134"/>
  <c r="U134" s="1"/>
  <c r="V134" s="1"/>
  <c r="N142"/>
  <c r="S142" s="1"/>
  <c r="T142" s="1"/>
  <c r="E144"/>
  <c r="N144" s="1"/>
  <c r="N143"/>
  <c r="N141"/>
  <c r="J18" i="34"/>
  <c r="K18" s="1"/>
  <c r="D18"/>
  <c r="E18" s="1"/>
  <c r="F18"/>
  <c r="G18" s="1"/>
  <c r="H18"/>
  <c r="I18" s="1"/>
  <c r="L18"/>
  <c r="M18" s="1"/>
  <c r="D18" i="25"/>
  <c r="N135" i="28"/>
  <c r="N137"/>
  <c r="N139"/>
  <c r="E140"/>
  <c r="N140" s="1"/>
  <c r="D18" i="31"/>
  <c r="H18"/>
  <c r="I18" s="1"/>
  <c r="L18"/>
  <c r="M18" s="1"/>
  <c r="J18"/>
  <c r="K18" s="1"/>
  <c r="F18"/>
  <c r="G18" s="1"/>
  <c r="N136" i="28"/>
  <c r="E133"/>
  <c r="N133" s="1"/>
  <c r="D18" i="22"/>
  <c r="N138" i="28"/>
  <c r="N132"/>
  <c r="N129"/>
  <c r="N128"/>
  <c r="E130"/>
  <c r="N130" s="1"/>
  <c r="W127"/>
  <c r="X127" s="1"/>
  <c r="Q127"/>
  <c r="R127" s="1"/>
  <c r="U127"/>
  <c r="V127" s="1"/>
  <c r="S127"/>
  <c r="T127" s="1"/>
  <c r="Y127"/>
  <c r="Z127" s="1"/>
  <c r="N131"/>
  <c r="E125"/>
  <c r="N125" s="1"/>
  <c r="Q123"/>
  <c r="R123" s="1"/>
  <c r="Y123"/>
  <c r="Z123" s="1"/>
  <c r="W123"/>
  <c r="X123" s="1"/>
  <c r="S123"/>
  <c r="T123" s="1"/>
  <c r="U123"/>
  <c r="V123" s="1"/>
  <c r="N124"/>
  <c r="W126"/>
  <c r="X126" s="1"/>
  <c r="Q126"/>
  <c r="R126" s="1"/>
  <c r="Y126"/>
  <c r="Z126" s="1"/>
  <c r="U126"/>
  <c r="V126" s="1"/>
  <c r="S126"/>
  <c r="T126" s="1"/>
  <c r="N121"/>
  <c r="E122"/>
  <c r="N122" s="1"/>
  <c r="N120"/>
  <c r="E114"/>
  <c r="N114" s="1"/>
  <c r="E109"/>
  <c r="N109" s="1"/>
  <c r="N115"/>
  <c r="E119"/>
  <c r="N119" s="1"/>
  <c r="N116"/>
  <c r="N118"/>
  <c r="Q113"/>
  <c r="R113" s="1"/>
  <c r="S113"/>
  <c r="T113" s="1"/>
  <c r="D17" i="31"/>
  <c r="E17" s="1"/>
  <c r="F17"/>
  <c r="G17" s="1"/>
  <c r="L17"/>
  <c r="M17" s="1"/>
  <c r="H17"/>
  <c r="I17" s="1"/>
  <c r="J17"/>
  <c r="K17" s="1"/>
  <c r="D17" i="22"/>
  <c r="D17" i="25"/>
  <c r="N112" i="28"/>
  <c r="L17" i="37"/>
  <c r="M17" s="1"/>
  <c r="H17"/>
  <c r="I17" s="1"/>
  <c r="D17"/>
  <c r="E17" s="1"/>
  <c r="J17"/>
  <c r="K17" s="1"/>
  <c r="F17"/>
  <c r="G17" s="1"/>
  <c r="F17" i="34"/>
  <c r="G17" s="1"/>
  <c r="H17"/>
  <c r="I17" s="1"/>
  <c r="L17"/>
  <c r="M17" s="1"/>
  <c r="D17"/>
  <c r="E17" s="1"/>
  <c r="J17"/>
  <c r="K17" s="1"/>
  <c r="N111" i="28"/>
  <c r="N117"/>
  <c r="N110"/>
  <c r="N95"/>
  <c r="Y95" s="1"/>
  <c r="Z95" s="1"/>
  <c r="N97"/>
  <c r="Y97" s="1"/>
  <c r="Z97" s="1"/>
  <c r="Q100"/>
  <c r="R100" s="1"/>
  <c r="N104"/>
  <c r="E106"/>
  <c r="N106" s="1"/>
  <c r="N103"/>
  <c r="N107"/>
  <c r="Q105"/>
  <c r="R105" s="1"/>
  <c r="W105"/>
  <c r="X105" s="1"/>
  <c r="S105"/>
  <c r="T105" s="1"/>
  <c r="Y105"/>
  <c r="Z105" s="1"/>
  <c r="U105"/>
  <c r="V105" s="1"/>
  <c r="U99"/>
  <c r="V99" s="1"/>
  <c r="S99"/>
  <c r="T99" s="1"/>
  <c r="W99"/>
  <c r="X99" s="1"/>
  <c r="Q99"/>
  <c r="R99" s="1"/>
  <c r="Y99"/>
  <c r="Z99" s="1"/>
  <c r="E98"/>
  <c r="N98" s="1"/>
  <c r="N102"/>
  <c r="S100"/>
  <c r="T100" s="1"/>
  <c r="U100"/>
  <c r="V100" s="1"/>
  <c r="N94"/>
  <c r="N96"/>
  <c r="D16" i="31"/>
  <c r="E16" s="1"/>
  <c r="L16"/>
  <c r="M16" s="1"/>
  <c r="J16"/>
  <c r="K16" s="1"/>
  <c r="H16"/>
  <c r="I16" s="1"/>
  <c r="F16"/>
  <c r="G16" s="1"/>
  <c r="N87" i="28"/>
  <c r="E93"/>
  <c r="N93" s="1"/>
  <c r="N85"/>
  <c r="D16" i="25"/>
  <c r="N91" i="28"/>
  <c r="D16" i="22"/>
  <c r="N86" i="28"/>
  <c r="E90"/>
  <c r="N90" s="1"/>
  <c r="F16" i="37"/>
  <c r="G16" s="1"/>
  <c r="L16"/>
  <c r="M16" s="1"/>
  <c r="H16"/>
  <c r="I16" s="1"/>
  <c r="D16"/>
  <c r="E16" s="1"/>
  <c r="J16"/>
  <c r="K16" s="1"/>
  <c r="L16" i="34"/>
  <c r="M16" s="1"/>
  <c r="J16"/>
  <c r="K16" s="1"/>
  <c r="F16"/>
  <c r="G16" s="1"/>
  <c r="D16"/>
  <c r="E16" s="1"/>
  <c r="H16"/>
  <c r="I16" s="1"/>
  <c r="E89" i="28"/>
  <c r="N89" s="1"/>
  <c r="N88"/>
  <c r="N92"/>
  <c r="N65"/>
  <c r="S65" s="1"/>
  <c r="T65" s="1"/>
  <c r="N71"/>
  <c r="W71" s="1"/>
  <c r="X71" s="1"/>
  <c r="N70"/>
  <c r="U70" s="1"/>
  <c r="V70" s="1"/>
  <c r="N62"/>
  <c r="Y62" s="1"/>
  <c r="Z62" s="1"/>
  <c r="E82"/>
  <c r="N82" s="1"/>
  <c r="N84"/>
  <c r="E81"/>
  <c r="N81" s="1"/>
  <c r="N83"/>
  <c r="D15" i="34"/>
  <c r="L15"/>
  <c r="M15" s="1"/>
  <c r="J15"/>
  <c r="K15" s="1"/>
  <c r="F15"/>
  <c r="G15" s="1"/>
  <c r="H15"/>
  <c r="I15" s="1"/>
  <c r="L15" i="31"/>
  <c r="M15" s="1"/>
  <c r="D15"/>
  <c r="E15" s="1"/>
  <c r="H15"/>
  <c r="I15" s="1"/>
  <c r="J15"/>
  <c r="K15" s="1"/>
  <c r="F15"/>
  <c r="G15" s="1"/>
  <c r="N76" i="28"/>
  <c r="N80"/>
  <c r="N75"/>
  <c r="N77"/>
  <c r="E66"/>
  <c r="N66" s="1"/>
  <c r="N68"/>
  <c r="E61"/>
  <c r="N61" s="1"/>
  <c r="N63"/>
  <c r="E69"/>
  <c r="N69" s="1"/>
  <c r="N78"/>
  <c r="D15" i="22"/>
  <c r="D15" i="25"/>
  <c r="N73" i="28"/>
  <c r="N64"/>
  <c r="E67"/>
  <c r="N67" s="1"/>
  <c r="N72"/>
  <c r="E74"/>
  <c r="N74" s="1"/>
  <c r="N79"/>
  <c r="L15" i="37"/>
  <c r="M15" s="1"/>
  <c r="H15"/>
  <c r="I15" s="1"/>
  <c r="J15"/>
  <c r="K15" s="1"/>
  <c r="F15"/>
  <c r="G15" s="1"/>
  <c r="D15"/>
  <c r="E15" s="1"/>
  <c r="U42" i="28"/>
  <c r="V42" s="1"/>
  <c r="Y42"/>
  <c r="Z42" s="1"/>
  <c r="S42"/>
  <c r="T42" s="1"/>
  <c r="W42"/>
  <c r="X42" s="1"/>
  <c r="Q42"/>
  <c r="R42" s="1"/>
  <c r="N44"/>
  <c r="N48"/>
  <c r="D14" i="22"/>
  <c r="J14" i="37"/>
  <c r="K14" s="1"/>
  <c r="L14"/>
  <c r="M14" s="1"/>
  <c r="D14"/>
  <c r="H14"/>
  <c r="I14" s="1"/>
  <c r="F14"/>
  <c r="G14" s="1"/>
  <c r="J14" i="34"/>
  <c r="K14" s="1"/>
  <c r="F14"/>
  <c r="G14" s="1"/>
  <c r="H14"/>
  <c r="I14" s="1"/>
  <c r="L14"/>
  <c r="M14" s="1"/>
  <c r="D14"/>
  <c r="E14" s="1"/>
  <c r="N39" i="28"/>
  <c r="E53"/>
  <c r="N53" s="1"/>
  <c r="E59"/>
  <c r="N59" s="1"/>
  <c r="L14" i="31"/>
  <c r="M14" s="1"/>
  <c r="F14"/>
  <c r="G14" s="1"/>
  <c r="D14"/>
  <c r="E14" s="1"/>
  <c r="H14"/>
  <c r="I14" s="1"/>
  <c r="J14"/>
  <c r="K14" s="1"/>
  <c r="E52" i="28"/>
  <c r="N52" s="1"/>
  <c r="N56"/>
  <c r="N60"/>
  <c r="N37"/>
  <c r="N41"/>
  <c r="D14" i="25"/>
  <c r="U40" i="28"/>
  <c r="V40" s="1"/>
  <c r="W40"/>
  <c r="X40" s="1"/>
  <c r="S40"/>
  <c r="T40" s="1"/>
  <c r="E38"/>
  <c r="N38" s="1"/>
  <c r="N46"/>
  <c r="N50"/>
  <c r="N58"/>
  <c r="E43"/>
  <c r="N43" s="1"/>
  <c r="N45"/>
  <c r="N47"/>
  <c r="N51"/>
  <c r="F13" i="37"/>
  <c r="G13" s="1"/>
  <c r="N32" i="28"/>
  <c r="N36"/>
  <c r="N31"/>
  <c r="N17"/>
  <c r="N27"/>
  <c r="D13" i="22"/>
  <c r="D13" i="37"/>
  <c r="E13" s="1"/>
  <c r="N20" i="28"/>
  <c r="N22"/>
  <c r="N24"/>
  <c r="N15"/>
  <c r="N19"/>
  <c r="N23"/>
  <c r="N14"/>
  <c r="N16"/>
  <c r="N18"/>
  <c r="N28"/>
  <c r="N30"/>
  <c r="N34"/>
  <c r="N21"/>
  <c r="N25"/>
  <c r="N29"/>
  <c r="E13"/>
  <c r="N13" s="1"/>
  <c r="S199" l="1"/>
  <c r="T199" s="1"/>
  <c r="W199"/>
  <c r="X199" s="1"/>
  <c r="U199"/>
  <c r="V199" s="1"/>
  <c r="Q40"/>
  <c r="R40" s="1"/>
  <c r="S55"/>
  <c r="T55" s="1"/>
  <c r="W113"/>
  <c r="X113" s="1"/>
  <c r="Q155"/>
  <c r="R155" s="1"/>
  <c r="Y180"/>
  <c r="Z180" s="1"/>
  <c r="Y199"/>
  <c r="Z199" s="1"/>
  <c r="W201"/>
  <c r="X201" s="1"/>
  <c r="Y210"/>
  <c r="Z210" s="1"/>
  <c r="Y299"/>
  <c r="Z299" s="1"/>
  <c r="U276"/>
  <c r="V276" s="1"/>
  <c r="E24" i="25"/>
  <c r="F24" s="1"/>
  <c r="O24" s="1"/>
  <c r="K24"/>
  <c r="L24" s="1"/>
  <c r="G24"/>
  <c r="H24" s="1"/>
  <c r="I24"/>
  <c r="J24" s="1"/>
  <c r="M24"/>
  <c r="N24" s="1"/>
  <c r="S155" i="28"/>
  <c r="T155" s="1"/>
  <c r="Y108"/>
  <c r="Z108" s="1"/>
  <c r="Y113"/>
  <c r="Z113" s="1"/>
  <c r="S35"/>
  <c r="T35" s="1"/>
  <c r="O24" i="22"/>
  <c r="S276" i="28"/>
  <c r="T276" s="1"/>
  <c r="Q650"/>
  <c r="R650" s="1"/>
  <c r="W276"/>
  <c r="X276" s="1"/>
  <c r="W546"/>
  <c r="X546" s="1"/>
  <c r="S546"/>
  <c r="T546" s="1"/>
  <c r="S650"/>
  <c r="T650" s="1"/>
  <c r="W275"/>
  <c r="X275" s="1"/>
  <c r="W447"/>
  <c r="X447" s="1"/>
  <c r="U546"/>
  <c r="V546" s="1"/>
  <c r="W650"/>
  <c r="X650" s="1"/>
  <c r="Q276"/>
  <c r="R276" s="1"/>
  <c r="Y546"/>
  <c r="Z546" s="1"/>
  <c r="U650"/>
  <c r="V650" s="1"/>
  <c r="Q659"/>
  <c r="R659" s="1"/>
  <c r="Q57"/>
  <c r="R57" s="1"/>
  <c r="W97"/>
  <c r="X97" s="1"/>
  <c r="S57"/>
  <c r="T57" s="1"/>
  <c r="Q178"/>
  <c r="R178" s="1"/>
  <c r="W57"/>
  <c r="X57" s="1"/>
  <c r="U57"/>
  <c r="V57" s="1"/>
  <c r="Q288"/>
  <c r="R288" s="1"/>
  <c r="Y178"/>
  <c r="Z178" s="1"/>
  <c r="S651"/>
  <c r="T651" s="1"/>
  <c r="Y549"/>
  <c r="Z549" s="1"/>
  <c r="W293"/>
  <c r="X293" s="1"/>
  <c r="S178"/>
  <c r="T178" s="1"/>
  <c r="Q364"/>
  <c r="R364" s="1"/>
  <c r="Q651"/>
  <c r="R651" s="1"/>
  <c r="Y293"/>
  <c r="Z293" s="1"/>
  <c r="Q293"/>
  <c r="R293" s="1"/>
  <c r="N13" i="34"/>
  <c r="U13" s="1"/>
  <c r="V13" s="1"/>
  <c r="U178" i="28"/>
  <c r="V178" s="1"/>
  <c r="Q476"/>
  <c r="R476" s="1"/>
  <c r="U651"/>
  <c r="V651" s="1"/>
  <c r="S293"/>
  <c r="T293" s="1"/>
  <c r="S476"/>
  <c r="T476" s="1"/>
  <c r="S549"/>
  <c r="T549" s="1"/>
  <c r="U549"/>
  <c r="V549" s="1"/>
  <c r="S275"/>
  <c r="T275" s="1"/>
  <c r="W659"/>
  <c r="X659" s="1"/>
  <c r="S185"/>
  <c r="T185" s="1"/>
  <c r="W549"/>
  <c r="X549" s="1"/>
  <c r="U590"/>
  <c r="V590" s="1"/>
  <c r="Y33"/>
  <c r="Z33" s="1"/>
  <c r="S365"/>
  <c r="T365" s="1"/>
  <c r="W590"/>
  <c r="X590" s="1"/>
  <c r="U654"/>
  <c r="V654" s="1"/>
  <c r="U274"/>
  <c r="V274" s="1"/>
  <c r="W393"/>
  <c r="X393" s="1"/>
  <c r="S33"/>
  <c r="T33" s="1"/>
  <c r="U385"/>
  <c r="V385" s="1"/>
  <c r="U695"/>
  <c r="V695" s="1"/>
  <c r="Y473"/>
  <c r="Z473" s="1"/>
  <c r="Q590"/>
  <c r="R590" s="1"/>
  <c r="W654"/>
  <c r="X654" s="1"/>
  <c r="U33"/>
  <c r="V33" s="1"/>
  <c r="Q385"/>
  <c r="R385" s="1"/>
  <c r="Q695"/>
  <c r="R695" s="1"/>
  <c r="S473"/>
  <c r="T473" s="1"/>
  <c r="Y518"/>
  <c r="Z518" s="1"/>
  <c r="Y590"/>
  <c r="Z590" s="1"/>
  <c r="Y288"/>
  <c r="Z288" s="1"/>
  <c r="U55"/>
  <c r="V55" s="1"/>
  <c r="W108"/>
  <c r="X108" s="1"/>
  <c r="Y385"/>
  <c r="Z385" s="1"/>
  <c r="Y695"/>
  <c r="Z695" s="1"/>
  <c r="U473"/>
  <c r="V473" s="1"/>
  <c r="S518"/>
  <c r="T518" s="1"/>
  <c r="S288"/>
  <c r="T288" s="1"/>
  <c r="Q55"/>
  <c r="R55" s="1"/>
  <c r="S108"/>
  <c r="T108" s="1"/>
  <c r="Q33"/>
  <c r="R33" s="1"/>
  <c r="W55"/>
  <c r="X55" s="1"/>
  <c r="U108"/>
  <c r="V108" s="1"/>
  <c r="U393"/>
  <c r="V393" s="1"/>
  <c r="S385"/>
  <c r="T385" s="1"/>
  <c r="S695"/>
  <c r="T695" s="1"/>
  <c r="Q365"/>
  <c r="R365" s="1"/>
  <c r="Y33" i="31"/>
  <c r="Z33" s="1"/>
  <c r="W473" i="28"/>
  <c r="X473" s="1"/>
  <c r="U518"/>
  <c r="V518" s="1"/>
  <c r="U288"/>
  <c r="V288" s="1"/>
  <c r="Q393"/>
  <c r="R393" s="1"/>
  <c r="N13" i="31"/>
  <c r="S13" s="1"/>
  <c r="T13" s="1"/>
  <c r="Q65" i="28"/>
  <c r="R65" s="1"/>
  <c r="Q62"/>
  <c r="R62" s="1"/>
  <c r="S715"/>
  <c r="T715" s="1"/>
  <c r="Q345"/>
  <c r="R345" s="1"/>
  <c r="S481"/>
  <c r="T481" s="1"/>
  <c r="Q606"/>
  <c r="R606" s="1"/>
  <c r="W65"/>
  <c r="X65" s="1"/>
  <c r="U154"/>
  <c r="V154" s="1"/>
  <c r="U715"/>
  <c r="V715" s="1"/>
  <c r="U345"/>
  <c r="V345" s="1"/>
  <c r="U481"/>
  <c r="V481" s="1"/>
  <c r="Y606"/>
  <c r="Z606" s="1"/>
  <c r="W715"/>
  <c r="X715" s="1"/>
  <c r="W481"/>
  <c r="X481" s="1"/>
  <c r="S606"/>
  <c r="T606" s="1"/>
  <c r="W154"/>
  <c r="X154" s="1"/>
  <c r="Y154"/>
  <c r="Z154" s="1"/>
  <c r="Q481"/>
  <c r="R481" s="1"/>
  <c r="Q154"/>
  <c r="R154" s="1"/>
  <c r="M21" i="22"/>
  <c r="N21" s="1"/>
  <c r="S345" i="28"/>
  <c r="T345" s="1"/>
  <c r="S274"/>
  <c r="T274" s="1"/>
  <c r="W180"/>
  <c r="X180" s="1"/>
  <c r="Y364"/>
  <c r="Z364" s="1"/>
  <c r="S40" i="31"/>
  <c r="T40" s="1"/>
  <c r="W42"/>
  <c r="X42" s="1"/>
  <c r="Y476" i="28"/>
  <c r="Z476" s="1"/>
  <c r="W43" i="31"/>
  <c r="X43" s="1"/>
  <c r="Q275" i="28"/>
  <c r="R275" s="1"/>
  <c r="Q447"/>
  <c r="R447" s="1"/>
  <c r="Y35"/>
  <c r="Z35" s="1"/>
  <c r="Q71"/>
  <c r="R71" s="1"/>
  <c r="U35"/>
  <c r="V35" s="1"/>
  <c r="Y71"/>
  <c r="Z71" s="1"/>
  <c r="Y207"/>
  <c r="Z207" s="1"/>
  <c r="U476"/>
  <c r="V476" s="1"/>
  <c r="Y275"/>
  <c r="Z275" s="1"/>
  <c r="W95"/>
  <c r="X95" s="1"/>
  <c r="U548"/>
  <c r="V548" s="1"/>
  <c r="U598"/>
  <c r="V598" s="1"/>
  <c r="Y726"/>
  <c r="Z726" s="1"/>
  <c r="N14" i="34"/>
  <c r="Y14" s="1"/>
  <c r="Z14" s="1"/>
  <c r="U95" i="28"/>
  <c r="V95" s="1"/>
  <c r="U207"/>
  <c r="V207" s="1"/>
  <c r="S364"/>
  <c r="T364" s="1"/>
  <c r="S548"/>
  <c r="T548" s="1"/>
  <c r="W598"/>
  <c r="X598" s="1"/>
  <c r="Q726"/>
  <c r="R726" s="1"/>
  <c r="S95"/>
  <c r="T95" s="1"/>
  <c r="N13" i="37"/>
  <c r="U65" i="28"/>
  <c r="V65" s="1"/>
  <c r="W35"/>
  <c r="X35" s="1"/>
  <c r="Y65"/>
  <c r="Z65" s="1"/>
  <c r="Q95"/>
  <c r="R95" s="1"/>
  <c r="W364"/>
  <c r="X364" s="1"/>
  <c r="W548"/>
  <c r="X548" s="1"/>
  <c r="Q598"/>
  <c r="R598" s="1"/>
  <c r="S726"/>
  <c r="T726" s="1"/>
  <c r="U447"/>
  <c r="V447" s="1"/>
  <c r="S134"/>
  <c r="T134" s="1"/>
  <c r="S447"/>
  <c r="T447" s="1"/>
  <c r="W26" i="34"/>
  <c r="X26" s="1"/>
  <c r="N24"/>
  <c r="W24" s="1"/>
  <c r="X24" s="1"/>
  <c r="Q274" i="28"/>
  <c r="R274" s="1"/>
  <c r="W274"/>
  <c r="X274" s="1"/>
  <c r="G21" i="22"/>
  <c r="H21" s="1"/>
  <c r="K21"/>
  <c r="L21" s="1"/>
  <c r="I21"/>
  <c r="J21" s="1"/>
  <c r="E23"/>
  <c r="F23" s="1"/>
  <c r="Y419" i="28"/>
  <c r="Z419" s="1"/>
  <c r="Q419"/>
  <c r="R419" s="1"/>
  <c r="W419"/>
  <c r="X419" s="1"/>
  <c r="S419"/>
  <c r="T419" s="1"/>
  <c r="U419"/>
  <c r="V419" s="1"/>
  <c r="Q490"/>
  <c r="R490" s="1"/>
  <c r="Y490"/>
  <c r="Z490" s="1"/>
  <c r="U490"/>
  <c r="V490" s="1"/>
  <c r="S490"/>
  <c r="T490" s="1"/>
  <c r="W490"/>
  <c r="X490" s="1"/>
  <c r="Y688"/>
  <c r="Z688" s="1"/>
  <c r="Q688"/>
  <c r="R688" s="1"/>
  <c r="U688"/>
  <c r="V688" s="1"/>
  <c r="S688"/>
  <c r="T688" s="1"/>
  <c r="W688"/>
  <c r="X688" s="1"/>
  <c r="S366"/>
  <c r="T366" s="1"/>
  <c r="W366"/>
  <c r="X366" s="1"/>
  <c r="Y366"/>
  <c r="Z366" s="1"/>
  <c r="U366"/>
  <c r="V366" s="1"/>
  <c r="Q366"/>
  <c r="R366" s="1"/>
  <c r="S520"/>
  <c r="T520" s="1"/>
  <c r="W520"/>
  <c r="X520" s="1"/>
  <c r="U520"/>
  <c r="V520" s="1"/>
  <c r="Q520"/>
  <c r="R520" s="1"/>
  <c r="Y520"/>
  <c r="Z520" s="1"/>
  <c r="S713"/>
  <c r="T713" s="1"/>
  <c r="Q713"/>
  <c r="R713" s="1"/>
  <c r="Y713"/>
  <c r="Z713" s="1"/>
  <c r="W713"/>
  <c r="X713" s="1"/>
  <c r="U713"/>
  <c r="V713" s="1"/>
  <c r="Y395"/>
  <c r="Z395" s="1"/>
  <c r="Q395"/>
  <c r="R395" s="1"/>
  <c r="U395"/>
  <c r="V395" s="1"/>
  <c r="S395"/>
  <c r="T395" s="1"/>
  <c r="W395"/>
  <c r="X395" s="1"/>
  <c r="Y488"/>
  <c r="Z488" s="1"/>
  <c r="S488"/>
  <c r="T488" s="1"/>
  <c r="W488"/>
  <c r="X488" s="1"/>
  <c r="U488"/>
  <c r="V488" s="1"/>
  <c r="Q488"/>
  <c r="R488" s="1"/>
  <c r="Y535"/>
  <c r="Z535" s="1"/>
  <c r="Q535"/>
  <c r="R535" s="1"/>
  <c r="U535"/>
  <c r="V535" s="1"/>
  <c r="W535"/>
  <c r="X535" s="1"/>
  <c r="S535"/>
  <c r="T535" s="1"/>
  <c r="W716"/>
  <c r="X716" s="1"/>
  <c r="U716"/>
  <c r="V716" s="1"/>
  <c r="S716"/>
  <c r="T716" s="1"/>
  <c r="Q716"/>
  <c r="R716" s="1"/>
  <c r="Y716"/>
  <c r="Z716" s="1"/>
  <c r="Y418"/>
  <c r="Z418" s="1"/>
  <c r="U418"/>
  <c r="V418" s="1"/>
  <c r="S418"/>
  <c r="T418" s="1"/>
  <c r="Q418"/>
  <c r="R418" s="1"/>
  <c r="W418"/>
  <c r="X418" s="1"/>
  <c r="U664"/>
  <c r="V664" s="1"/>
  <c r="Q664"/>
  <c r="R664" s="1"/>
  <c r="Y664"/>
  <c r="Z664" s="1"/>
  <c r="S664"/>
  <c r="T664" s="1"/>
  <c r="W664"/>
  <c r="X664" s="1"/>
  <c r="U327"/>
  <c r="V327" s="1"/>
  <c r="S327"/>
  <c r="T327" s="1"/>
  <c r="Q327"/>
  <c r="R327" s="1"/>
  <c r="Y327"/>
  <c r="Z327" s="1"/>
  <c r="W327"/>
  <c r="X327" s="1"/>
  <c r="Y387"/>
  <c r="Z387" s="1"/>
  <c r="Q387"/>
  <c r="R387" s="1"/>
  <c r="U387"/>
  <c r="V387" s="1"/>
  <c r="S387"/>
  <c r="T387" s="1"/>
  <c r="W387"/>
  <c r="X387" s="1"/>
  <c r="Y411"/>
  <c r="Z411" s="1"/>
  <c r="Q411"/>
  <c r="R411" s="1"/>
  <c r="U411"/>
  <c r="V411" s="1"/>
  <c r="S411"/>
  <c r="T411" s="1"/>
  <c r="W411"/>
  <c r="X411" s="1"/>
  <c r="Q611"/>
  <c r="R611" s="1"/>
  <c r="U611"/>
  <c r="V611" s="1"/>
  <c r="W611"/>
  <c r="X611" s="1"/>
  <c r="S611"/>
  <c r="T611" s="1"/>
  <c r="Y611"/>
  <c r="Z611" s="1"/>
  <c r="Y673"/>
  <c r="Z673" s="1"/>
  <c r="Q673"/>
  <c r="R673" s="1"/>
  <c r="U673"/>
  <c r="V673" s="1"/>
  <c r="S673"/>
  <c r="T673" s="1"/>
  <c r="W673"/>
  <c r="X673" s="1"/>
  <c r="Q747"/>
  <c r="R747" s="1"/>
  <c r="S747"/>
  <c r="T747" s="1"/>
  <c r="W747"/>
  <c r="X747" s="1"/>
  <c r="Y747"/>
  <c r="Z747" s="1"/>
  <c r="U747"/>
  <c r="V747" s="1"/>
  <c r="Q636"/>
  <c r="R636" s="1"/>
  <c r="W636"/>
  <c r="X636" s="1"/>
  <c r="Y636"/>
  <c r="Z636" s="1"/>
  <c r="U636"/>
  <c r="V636" s="1"/>
  <c r="S636"/>
  <c r="T636" s="1"/>
  <c r="Y577"/>
  <c r="Z577" s="1"/>
  <c r="Q577"/>
  <c r="R577" s="1"/>
  <c r="S577"/>
  <c r="T577" s="1"/>
  <c r="W577"/>
  <c r="X577" s="1"/>
  <c r="U577"/>
  <c r="V577" s="1"/>
  <c r="S665"/>
  <c r="T665" s="1"/>
  <c r="W665"/>
  <c r="X665" s="1"/>
  <c r="Y665"/>
  <c r="Z665" s="1"/>
  <c r="Q665"/>
  <c r="R665" s="1"/>
  <c r="U665"/>
  <c r="V665" s="1"/>
  <c r="W492"/>
  <c r="X492" s="1"/>
  <c r="U492"/>
  <c r="V492" s="1"/>
  <c r="S492"/>
  <c r="T492" s="1"/>
  <c r="Q492"/>
  <c r="R492" s="1"/>
  <c r="Y492"/>
  <c r="Z492" s="1"/>
  <c r="W684"/>
  <c r="X684" s="1"/>
  <c r="U684"/>
  <c r="V684" s="1"/>
  <c r="S684"/>
  <c r="T684" s="1"/>
  <c r="Y684"/>
  <c r="Z684" s="1"/>
  <c r="Q684"/>
  <c r="R684" s="1"/>
  <c r="U362"/>
  <c r="V362" s="1"/>
  <c r="Q362"/>
  <c r="R362" s="1"/>
  <c r="S362"/>
  <c r="T362" s="1"/>
  <c r="W362"/>
  <c r="X362" s="1"/>
  <c r="Y362"/>
  <c r="Z362" s="1"/>
  <c r="U461"/>
  <c r="V461" s="1"/>
  <c r="Y461"/>
  <c r="Z461" s="1"/>
  <c r="Q461"/>
  <c r="R461" s="1"/>
  <c r="S461"/>
  <c r="T461" s="1"/>
  <c r="W461"/>
  <c r="X461" s="1"/>
  <c r="Q623"/>
  <c r="R623" s="1"/>
  <c r="Y623"/>
  <c r="Z623" s="1"/>
  <c r="W623"/>
  <c r="X623" s="1"/>
  <c r="S623"/>
  <c r="T623" s="1"/>
  <c r="U623"/>
  <c r="V623" s="1"/>
  <c r="U498"/>
  <c r="V498" s="1"/>
  <c r="S498"/>
  <c r="T498" s="1"/>
  <c r="W498"/>
  <c r="X498" s="1"/>
  <c r="Q498"/>
  <c r="R498" s="1"/>
  <c r="Y498"/>
  <c r="Z498" s="1"/>
  <c r="Y513"/>
  <c r="Z513" s="1"/>
  <c r="Q513"/>
  <c r="R513" s="1"/>
  <c r="W513"/>
  <c r="X513" s="1"/>
  <c r="U513"/>
  <c r="V513" s="1"/>
  <c r="S513"/>
  <c r="T513" s="1"/>
  <c r="W319"/>
  <c r="X319" s="1"/>
  <c r="U319"/>
  <c r="V319" s="1"/>
  <c r="Y319"/>
  <c r="Z319" s="1"/>
  <c r="S319"/>
  <c r="T319" s="1"/>
  <c r="Q319"/>
  <c r="R319" s="1"/>
  <c r="S443"/>
  <c r="T443" s="1"/>
  <c r="W443"/>
  <c r="X443" s="1"/>
  <c r="U443"/>
  <c r="V443" s="1"/>
  <c r="Q443"/>
  <c r="R443" s="1"/>
  <c r="Y443"/>
  <c r="Z443" s="1"/>
  <c r="U740"/>
  <c r="V740" s="1"/>
  <c r="Y740"/>
  <c r="Z740" s="1"/>
  <c r="Q740"/>
  <c r="R740" s="1"/>
  <c r="W740"/>
  <c r="X740" s="1"/>
  <c r="S740"/>
  <c r="T740" s="1"/>
  <c r="S560"/>
  <c r="T560" s="1"/>
  <c r="Y560"/>
  <c r="Z560" s="1"/>
  <c r="Q560"/>
  <c r="R560" s="1"/>
  <c r="W560"/>
  <c r="X560" s="1"/>
  <c r="U560"/>
  <c r="V560" s="1"/>
  <c r="W624"/>
  <c r="X624" s="1"/>
  <c r="U624"/>
  <c r="V624" s="1"/>
  <c r="Q624"/>
  <c r="R624" s="1"/>
  <c r="Y624"/>
  <c r="Z624" s="1"/>
  <c r="S624"/>
  <c r="T624" s="1"/>
  <c r="W379"/>
  <c r="X379" s="1"/>
  <c r="Y379"/>
  <c r="Z379" s="1"/>
  <c r="Q379"/>
  <c r="R379" s="1"/>
  <c r="U379"/>
  <c r="V379" s="1"/>
  <c r="S379"/>
  <c r="T379" s="1"/>
  <c r="U427"/>
  <c r="V427" s="1"/>
  <c r="S427"/>
  <c r="T427" s="1"/>
  <c r="Y427"/>
  <c r="Z427" s="1"/>
  <c r="Q427"/>
  <c r="R427" s="1"/>
  <c r="W427"/>
  <c r="X427" s="1"/>
  <c r="Y505"/>
  <c r="Z505" s="1"/>
  <c r="Q505"/>
  <c r="R505" s="1"/>
  <c r="W505"/>
  <c r="X505" s="1"/>
  <c r="S505"/>
  <c r="T505" s="1"/>
  <c r="U505"/>
  <c r="V505" s="1"/>
  <c r="U407"/>
  <c r="V407" s="1"/>
  <c r="Y407"/>
  <c r="Z407" s="1"/>
  <c r="Q407"/>
  <c r="R407" s="1"/>
  <c r="W407"/>
  <c r="X407" s="1"/>
  <c r="S407"/>
  <c r="T407" s="1"/>
  <c r="W644"/>
  <c r="X644" s="1"/>
  <c r="U644"/>
  <c r="V644" s="1"/>
  <c r="S644"/>
  <c r="T644" s="1"/>
  <c r="Q644"/>
  <c r="R644" s="1"/>
  <c r="Y644"/>
  <c r="Z644" s="1"/>
  <c r="U426"/>
  <c r="V426" s="1"/>
  <c r="W426"/>
  <c r="X426" s="1"/>
  <c r="Q426"/>
  <c r="R426" s="1"/>
  <c r="Y426"/>
  <c r="Z426" s="1"/>
  <c r="S426"/>
  <c r="T426" s="1"/>
  <c r="S700"/>
  <c r="T700" s="1"/>
  <c r="Y700"/>
  <c r="Z700" s="1"/>
  <c r="U700"/>
  <c r="V700" s="1"/>
  <c r="Q700"/>
  <c r="R700" s="1"/>
  <c r="W700"/>
  <c r="X700" s="1"/>
  <c r="Q697"/>
  <c r="R697" s="1"/>
  <c r="Y697"/>
  <c r="Z697" s="1"/>
  <c r="W697"/>
  <c r="X697" s="1"/>
  <c r="S697"/>
  <c r="T697" s="1"/>
  <c r="U697"/>
  <c r="V697" s="1"/>
  <c r="U316"/>
  <c r="V316" s="1"/>
  <c r="Y316"/>
  <c r="Z316" s="1"/>
  <c r="Q316"/>
  <c r="R316" s="1"/>
  <c r="W316"/>
  <c r="X316" s="1"/>
  <c r="S316"/>
  <c r="T316" s="1"/>
  <c r="S328"/>
  <c r="T328" s="1"/>
  <c r="Y328"/>
  <c r="Z328" s="1"/>
  <c r="Q328"/>
  <c r="R328" s="1"/>
  <c r="W328"/>
  <c r="X328" s="1"/>
  <c r="U328"/>
  <c r="V328" s="1"/>
  <c r="Q391"/>
  <c r="R391" s="1"/>
  <c r="W391"/>
  <c r="X391" s="1"/>
  <c r="S391"/>
  <c r="T391" s="1"/>
  <c r="U391"/>
  <c r="V391" s="1"/>
  <c r="Y391"/>
  <c r="Z391" s="1"/>
  <c r="S342"/>
  <c r="T342" s="1"/>
  <c r="W342"/>
  <c r="X342" s="1"/>
  <c r="Q342"/>
  <c r="R342" s="1"/>
  <c r="U342"/>
  <c r="V342" s="1"/>
  <c r="Y342"/>
  <c r="Z342" s="1"/>
  <c r="Q351"/>
  <c r="R351" s="1"/>
  <c r="Y351"/>
  <c r="Z351" s="1"/>
  <c r="W351"/>
  <c r="X351" s="1"/>
  <c r="S351"/>
  <c r="T351" s="1"/>
  <c r="U351"/>
  <c r="V351" s="1"/>
  <c r="W410"/>
  <c r="X410" s="1"/>
  <c r="U410"/>
  <c r="V410" s="1"/>
  <c r="S410"/>
  <c r="T410" s="1"/>
  <c r="Y410"/>
  <c r="Z410" s="1"/>
  <c r="Q410"/>
  <c r="R410" s="1"/>
  <c r="W471"/>
  <c r="X471" s="1"/>
  <c r="U471"/>
  <c r="V471" s="1"/>
  <c r="S471"/>
  <c r="T471" s="1"/>
  <c r="Y471"/>
  <c r="Z471" s="1"/>
  <c r="Q471"/>
  <c r="R471" s="1"/>
  <c r="W687"/>
  <c r="X687" s="1"/>
  <c r="S687"/>
  <c r="T687" s="1"/>
  <c r="Q687"/>
  <c r="R687" s="1"/>
  <c r="U687"/>
  <c r="V687" s="1"/>
  <c r="Y687"/>
  <c r="Z687" s="1"/>
  <c r="U469"/>
  <c r="V469" s="1"/>
  <c r="S469"/>
  <c r="T469" s="1"/>
  <c r="Y469"/>
  <c r="Z469" s="1"/>
  <c r="Q469"/>
  <c r="R469" s="1"/>
  <c r="W469"/>
  <c r="X469" s="1"/>
  <c r="U280"/>
  <c r="V280" s="1"/>
  <c r="S280"/>
  <c r="T280" s="1"/>
  <c r="Y280"/>
  <c r="Z280" s="1"/>
  <c r="Q280"/>
  <c r="R280" s="1"/>
  <c r="W280"/>
  <c r="X280" s="1"/>
  <c r="Q522"/>
  <c r="R522" s="1"/>
  <c r="Y522"/>
  <c r="Z522" s="1"/>
  <c r="S522"/>
  <c r="T522" s="1"/>
  <c r="U522"/>
  <c r="V522" s="1"/>
  <c r="W522"/>
  <c r="X522" s="1"/>
  <c r="W453"/>
  <c r="X453" s="1"/>
  <c r="S453"/>
  <c r="T453" s="1"/>
  <c r="U453"/>
  <c r="V453" s="1"/>
  <c r="Y453"/>
  <c r="Z453" s="1"/>
  <c r="Q453"/>
  <c r="R453" s="1"/>
  <c r="U733"/>
  <c r="V733" s="1"/>
  <c r="S733"/>
  <c r="T733" s="1"/>
  <c r="Q733"/>
  <c r="R733" s="1"/>
  <c r="Y733"/>
  <c r="Z733" s="1"/>
  <c r="W733"/>
  <c r="X733" s="1"/>
  <c r="S702"/>
  <c r="T702" s="1"/>
  <c r="W702"/>
  <c r="X702" s="1"/>
  <c r="U702"/>
  <c r="V702" s="1"/>
  <c r="Q702"/>
  <c r="R702" s="1"/>
  <c r="Y702"/>
  <c r="Z702" s="1"/>
  <c r="Q568"/>
  <c r="R568" s="1"/>
  <c r="W568"/>
  <c r="X568" s="1"/>
  <c r="U568"/>
  <c r="V568" s="1"/>
  <c r="S568"/>
  <c r="T568" s="1"/>
  <c r="Y568"/>
  <c r="Z568" s="1"/>
  <c r="Y497"/>
  <c r="Z497" s="1"/>
  <c r="Q497"/>
  <c r="R497" s="1"/>
  <c r="U497"/>
  <c r="V497" s="1"/>
  <c r="S497"/>
  <c r="T497" s="1"/>
  <c r="W497"/>
  <c r="X497" s="1"/>
  <c r="S742"/>
  <c r="T742" s="1"/>
  <c r="Q742"/>
  <c r="R742" s="1"/>
  <c r="Y742"/>
  <c r="Z742" s="1"/>
  <c r="W742"/>
  <c r="X742" s="1"/>
  <c r="U742"/>
  <c r="V742" s="1"/>
  <c r="Y675"/>
  <c r="Z675" s="1"/>
  <c r="U675"/>
  <c r="V675" s="1"/>
  <c r="W675"/>
  <c r="X675" s="1"/>
  <c r="Q675"/>
  <c r="R675" s="1"/>
  <c r="S675"/>
  <c r="T675" s="1"/>
  <c r="Y555"/>
  <c r="Z555" s="1"/>
  <c r="S555"/>
  <c r="T555" s="1"/>
  <c r="Q555"/>
  <c r="R555" s="1"/>
  <c r="W555"/>
  <c r="X555" s="1"/>
  <c r="U555"/>
  <c r="V555" s="1"/>
  <c r="U745"/>
  <c r="V745" s="1"/>
  <c r="Y745"/>
  <c r="Z745" s="1"/>
  <c r="Q745"/>
  <c r="R745" s="1"/>
  <c r="W745"/>
  <c r="X745" s="1"/>
  <c r="S745"/>
  <c r="T745" s="1"/>
  <c r="U324"/>
  <c r="V324" s="1"/>
  <c r="Y324"/>
  <c r="Z324" s="1"/>
  <c r="Q324"/>
  <c r="R324" s="1"/>
  <c r="W324"/>
  <c r="X324" s="1"/>
  <c r="S324"/>
  <c r="T324" s="1"/>
  <c r="Y439"/>
  <c r="Z439" s="1"/>
  <c r="Q439"/>
  <c r="R439" s="1"/>
  <c r="W439"/>
  <c r="X439" s="1"/>
  <c r="U439"/>
  <c r="V439" s="1"/>
  <c r="S439"/>
  <c r="T439" s="1"/>
  <c r="U735"/>
  <c r="V735" s="1"/>
  <c r="Q735"/>
  <c r="R735" s="1"/>
  <c r="Y735"/>
  <c r="Z735" s="1"/>
  <c r="W735"/>
  <c r="X735" s="1"/>
  <c r="S735"/>
  <c r="T735" s="1"/>
  <c r="S506"/>
  <c r="T506" s="1"/>
  <c r="Q506"/>
  <c r="R506" s="1"/>
  <c r="W506"/>
  <c r="X506" s="1"/>
  <c r="U506"/>
  <c r="V506" s="1"/>
  <c r="Y506"/>
  <c r="Z506" s="1"/>
  <c r="S752"/>
  <c r="T752" s="1"/>
  <c r="W752"/>
  <c r="X752" s="1"/>
  <c r="U752"/>
  <c r="V752" s="1"/>
  <c r="Q752"/>
  <c r="R752" s="1"/>
  <c r="Y752"/>
  <c r="Z752" s="1"/>
  <c r="W300"/>
  <c r="X300" s="1"/>
  <c r="U300"/>
  <c r="V300" s="1"/>
  <c r="S300"/>
  <c r="T300" s="1"/>
  <c r="Q300"/>
  <c r="R300" s="1"/>
  <c r="Y300"/>
  <c r="Z300" s="1"/>
  <c r="S371"/>
  <c r="T371" s="1"/>
  <c r="W371"/>
  <c r="X371" s="1"/>
  <c r="Q371"/>
  <c r="R371" s="1"/>
  <c r="Y371"/>
  <c r="Z371" s="1"/>
  <c r="U371"/>
  <c r="V371" s="1"/>
  <c r="W712"/>
  <c r="X712" s="1"/>
  <c r="Y712"/>
  <c r="Z712" s="1"/>
  <c r="U712"/>
  <c r="V712" s="1"/>
  <c r="S712"/>
  <c r="T712" s="1"/>
  <c r="Q712"/>
  <c r="R712" s="1"/>
  <c r="U332"/>
  <c r="V332" s="1"/>
  <c r="W332"/>
  <c r="X332" s="1"/>
  <c r="S332"/>
  <c r="T332" s="1"/>
  <c r="Y332"/>
  <c r="Z332" s="1"/>
  <c r="Q332"/>
  <c r="R332" s="1"/>
  <c r="Y335"/>
  <c r="Z335" s="1"/>
  <c r="U335"/>
  <c r="V335" s="1"/>
  <c r="S335"/>
  <c r="T335" s="1"/>
  <c r="Q335"/>
  <c r="R335" s="1"/>
  <c r="W335"/>
  <c r="X335" s="1"/>
  <c r="U537"/>
  <c r="V537" s="1"/>
  <c r="W537"/>
  <c r="X537" s="1"/>
  <c r="S537"/>
  <c r="T537" s="1"/>
  <c r="Y537"/>
  <c r="Z537" s="1"/>
  <c r="Q537"/>
  <c r="R537" s="1"/>
  <c r="W508"/>
  <c r="X508" s="1"/>
  <c r="U508"/>
  <c r="V508" s="1"/>
  <c r="S508"/>
  <c r="T508" s="1"/>
  <c r="Q508"/>
  <c r="R508" s="1"/>
  <c r="Y508"/>
  <c r="Z508" s="1"/>
  <c r="S434"/>
  <c r="T434" s="1"/>
  <c r="Y434"/>
  <c r="Z434" s="1"/>
  <c r="Q434"/>
  <c r="R434" s="1"/>
  <c r="W434"/>
  <c r="X434" s="1"/>
  <c r="U434"/>
  <c r="V434" s="1"/>
  <c r="S672"/>
  <c r="T672" s="1"/>
  <c r="U672"/>
  <c r="V672" s="1"/>
  <c r="Q672"/>
  <c r="R672" s="1"/>
  <c r="W672"/>
  <c r="X672" s="1"/>
  <c r="Y672"/>
  <c r="Z672" s="1"/>
  <c r="U680"/>
  <c r="V680" s="1"/>
  <c r="Q680"/>
  <c r="R680" s="1"/>
  <c r="W680"/>
  <c r="X680" s="1"/>
  <c r="S680"/>
  <c r="T680" s="1"/>
  <c r="Y680"/>
  <c r="Z680" s="1"/>
  <c r="U714"/>
  <c r="V714" s="1"/>
  <c r="S714"/>
  <c r="T714" s="1"/>
  <c r="Y714"/>
  <c r="Z714" s="1"/>
  <c r="Q714"/>
  <c r="R714" s="1"/>
  <c r="W714"/>
  <c r="X714" s="1"/>
  <c r="Y718"/>
  <c r="Z718" s="1"/>
  <c r="Q718"/>
  <c r="R718" s="1"/>
  <c r="W718"/>
  <c r="X718" s="1"/>
  <c r="U718"/>
  <c r="V718" s="1"/>
  <c r="S718"/>
  <c r="T718" s="1"/>
  <c r="U49"/>
  <c r="V49" s="1"/>
  <c r="Q54"/>
  <c r="R54" s="1"/>
  <c r="W70"/>
  <c r="X70" s="1"/>
  <c r="S180"/>
  <c r="T180" s="1"/>
  <c r="S201"/>
  <c r="T201" s="1"/>
  <c r="S286"/>
  <c r="T286" s="1"/>
  <c r="Y286"/>
  <c r="Z286" s="1"/>
  <c r="Q286"/>
  <c r="R286" s="1"/>
  <c r="U286"/>
  <c r="V286" s="1"/>
  <c r="W286"/>
  <c r="X286" s="1"/>
  <c r="W339"/>
  <c r="X339" s="1"/>
  <c r="U339"/>
  <c r="V339" s="1"/>
  <c r="S339"/>
  <c r="T339" s="1"/>
  <c r="Y339"/>
  <c r="Z339" s="1"/>
  <c r="Q339"/>
  <c r="R339" s="1"/>
  <c r="Y397"/>
  <c r="Z397" s="1"/>
  <c r="Q397"/>
  <c r="R397" s="1"/>
  <c r="S397"/>
  <c r="T397" s="1"/>
  <c r="W397"/>
  <c r="X397" s="1"/>
  <c r="U397"/>
  <c r="V397" s="1"/>
  <c r="S478"/>
  <c r="T478" s="1"/>
  <c r="Y478"/>
  <c r="Z478" s="1"/>
  <c r="Q478"/>
  <c r="R478" s="1"/>
  <c r="U478"/>
  <c r="V478" s="1"/>
  <c r="W478"/>
  <c r="X478" s="1"/>
  <c r="W584"/>
  <c r="X584" s="1"/>
  <c r="U584"/>
  <c r="V584" s="1"/>
  <c r="S584"/>
  <c r="T584" s="1"/>
  <c r="Y584"/>
  <c r="Z584" s="1"/>
  <c r="Q584"/>
  <c r="R584" s="1"/>
  <c r="S682"/>
  <c r="T682" s="1"/>
  <c r="Y682"/>
  <c r="Z682" s="1"/>
  <c r="U682"/>
  <c r="V682" s="1"/>
  <c r="W682"/>
  <c r="X682" s="1"/>
  <c r="Q682"/>
  <c r="R682" s="1"/>
  <c r="S717"/>
  <c r="T717" s="1"/>
  <c r="Q717"/>
  <c r="R717" s="1"/>
  <c r="Y717"/>
  <c r="Z717" s="1"/>
  <c r="W717"/>
  <c r="X717" s="1"/>
  <c r="U717"/>
  <c r="V717" s="1"/>
  <c r="S459"/>
  <c r="T459" s="1"/>
  <c r="W459"/>
  <c r="X459" s="1"/>
  <c r="U459"/>
  <c r="V459" s="1"/>
  <c r="Q459"/>
  <c r="R459" s="1"/>
  <c r="Y459"/>
  <c r="Z459" s="1"/>
  <c r="S494"/>
  <c r="T494" s="1"/>
  <c r="Y494"/>
  <c r="Z494" s="1"/>
  <c r="Q494"/>
  <c r="R494" s="1"/>
  <c r="U494"/>
  <c r="V494" s="1"/>
  <c r="W494"/>
  <c r="X494" s="1"/>
  <c r="U601"/>
  <c r="V601" s="1"/>
  <c r="S601"/>
  <c r="T601" s="1"/>
  <c r="Y601"/>
  <c r="Z601" s="1"/>
  <c r="Q601"/>
  <c r="R601" s="1"/>
  <c r="W601"/>
  <c r="X601" s="1"/>
  <c r="Q641"/>
  <c r="R641" s="1"/>
  <c r="U641"/>
  <c r="V641" s="1"/>
  <c r="S641"/>
  <c r="T641" s="1"/>
  <c r="W641"/>
  <c r="X641" s="1"/>
  <c r="Y641"/>
  <c r="Z641" s="1"/>
  <c r="W723"/>
  <c r="X723" s="1"/>
  <c r="Y723"/>
  <c r="Z723" s="1"/>
  <c r="S723"/>
  <c r="T723" s="1"/>
  <c r="Q723"/>
  <c r="R723" s="1"/>
  <c r="U723"/>
  <c r="V723" s="1"/>
  <c r="Q291"/>
  <c r="R291" s="1"/>
  <c r="W291"/>
  <c r="X291" s="1"/>
  <c r="U291"/>
  <c r="V291" s="1"/>
  <c r="S291"/>
  <c r="T291" s="1"/>
  <c r="Y291"/>
  <c r="Z291" s="1"/>
  <c r="U414"/>
  <c r="V414" s="1"/>
  <c r="S414"/>
  <c r="T414" s="1"/>
  <c r="Y414"/>
  <c r="Z414" s="1"/>
  <c r="Q414"/>
  <c r="R414" s="1"/>
  <c r="W414"/>
  <c r="X414" s="1"/>
  <c r="U465"/>
  <c r="V465" s="1"/>
  <c r="S465"/>
  <c r="T465" s="1"/>
  <c r="W465"/>
  <c r="X465" s="1"/>
  <c r="Y465"/>
  <c r="Z465" s="1"/>
  <c r="Q465"/>
  <c r="R465" s="1"/>
  <c r="Y542"/>
  <c r="Z542" s="1"/>
  <c r="Q542"/>
  <c r="R542" s="1"/>
  <c r="W542"/>
  <c r="X542" s="1"/>
  <c r="U542"/>
  <c r="V542" s="1"/>
  <c r="S542"/>
  <c r="T542" s="1"/>
  <c r="S683"/>
  <c r="T683" s="1"/>
  <c r="W683"/>
  <c r="X683" s="1"/>
  <c r="U683"/>
  <c r="V683" s="1"/>
  <c r="Q683"/>
  <c r="R683" s="1"/>
  <c r="Y683"/>
  <c r="Z683" s="1"/>
  <c r="I29" i="22"/>
  <c r="J29" s="1"/>
  <c r="K29"/>
  <c r="L29" s="1"/>
  <c r="E29"/>
  <c r="F29" s="1"/>
  <c r="M29"/>
  <c r="N29" s="1"/>
  <c r="G29"/>
  <c r="H29" s="1"/>
  <c r="Y313" i="28"/>
  <c r="Z313" s="1"/>
  <c r="Q313"/>
  <c r="R313" s="1"/>
  <c r="W313"/>
  <c r="X313" s="1"/>
  <c r="U313"/>
  <c r="V313" s="1"/>
  <c r="S313"/>
  <c r="T313" s="1"/>
  <c r="Q361"/>
  <c r="R361" s="1"/>
  <c r="U361"/>
  <c r="V361" s="1"/>
  <c r="W361"/>
  <c r="X361" s="1"/>
  <c r="S361"/>
  <c r="T361" s="1"/>
  <c r="Y361"/>
  <c r="Z361" s="1"/>
  <c r="Y417"/>
  <c r="Z417" s="1"/>
  <c r="Q417"/>
  <c r="R417" s="1"/>
  <c r="W417"/>
  <c r="X417" s="1"/>
  <c r="U417"/>
  <c r="V417" s="1"/>
  <c r="S417"/>
  <c r="T417" s="1"/>
  <c r="W635"/>
  <c r="X635" s="1"/>
  <c r="U635"/>
  <c r="V635" s="1"/>
  <c r="Q635"/>
  <c r="R635" s="1"/>
  <c r="Y635"/>
  <c r="Z635" s="1"/>
  <c r="S635"/>
  <c r="T635" s="1"/>
  <c r="U731"/>
  <c r="V731" s="1"/>
  <c r="Y731"/>
  <c r="Z731" s="1"/>
  <c r="Q731"/>
  <c r="R731" s="1"/>
  <c r="W731"/>
  <c r="X731" s="1"/>
  <c r="S731"/>
  <c r="T731" s="1"/>
  <c r="S479"/>
  <c r="T479" s="1"/>
  <c r="Q479"/>
  <c r="R479" s="1"/>
  <c r="W479"/>
  <c r="X479" s="1"/>
  <c r="U479"/>
  <c r="V479" s="1"/>
  <c r="Y479"/>
  <c r="Z479" s="1"/>
  <c r="W314"/>
  <c r="X314" s="1"/>
  <c r="U314"/>
  <c r="V314" s="1"/>
  <c r="Q314"/>
  <c r="R314" s="1"/>
  <c r="Y314"/>
  <c r="Z314" s="1"/>
  <c r="S314"/>
  <c r="T314" s="1"/>
  <c r="E37" i="22"/>
  <c r="F37" s="1"/>
  <c r="K37"/>
  <c r="L37" s="1"/>
  <c r="I37"/>
  <c r="J37" s="1"/>
  <c r="G37"/>
  <c r="H37" s="1"/>
  <c r="M37"/>
  <c r="N37" s="1"/>
  <c r="S564" i="28"/>
  <c r="T564" s="1"/>
  <c r="Q564"/>
  <c r="R564" s="1"/>
  <c r="W564"/>
  <c r="X564" s="1"/>
  <c r="U564"/>
  <c r="V564" s="1"/>
  <c r="Y564"/>
  <c r="Z564" s="1"/>
  <c r="S633"/>
  <c r="T633" s="1"/>
  <c r="Y633"/>
  <c r="Z633" s="1"/>
  <c r="Q633"/>
  <c r="R633" s="1"/>
  <c r="U633"/>
  <c r="V633" s="1"/>
  <c r="W633"/>
  <c r="X633" s="1"/>
  <c r="U663"/>
  <c r="V663" s="1"/>
  <c r="Y663"/>
  <c r="Z663" s="1"/>
  <c r="Q663"/>
  <c r="R663" s="1"/>
  <c r="W663"/>
  <c r="X663" s="1"/>
  <c r="S663"/>
  <c r="T663" s="1"/>
  <c r="O33" i="22"/>
  <c r="K32"/>
  <c r="L32" s="1"/>
  <c r="E32"/>
  <c r="F32" s="1"/>
  <c r="G32"/>
  <c r="H32" s="1"/>
  <c r="M32"/>
  <c r="N32" s="1"/>
  <c r="I32"/>
  <c r="J32" s="1"/>
  <c r="Q317" i="28"/>
  <c r="R317" s="1"/>
  <c r="U317"/>
  <c r="V317" s="1"/>
  <c r="Y317"/>
  <c r="Z317" s="1"/>
  <c r="W317"/>
  <c r="X317" s="1"/>
  <c r="S317"/>
  <c r="T317" s="1"/>
  <c r="Y455"/>
  <c r="Z455" s="1"/>
  <c r="Q455"/>
  <c r="R455" s="1"/>
  <c r="U455"/>
  <c r="V455" s="1"/>
  <c r="S455"/>
  <c r="T455" s="1"/>
  <c r="W455"/>
  <c r="X455" s="1"/>
  <c r="Q557"/>
  <c r="R557" s="1"/>
  <c r="W557"/>
  <c r="X557" s="1"/>
  <c r="S557"/>
  <c r="T557" s="1"/>
  <c r="Y557"/>
  <c r="Z557" s="1"/>
  <c r="U557"/>
  <c r="V557" s="1"/>
  <c r="U592"/>
  <c r="V592" s="1"/>
  <c r="S592"/>
  <c r="T592" s="1"/>
  <c r="Y592"/>
  <c r="Z592" s="1"/>
  <c r="Q592"/>
  <c r="R592" s="1"/>
  <c r="W592"/>
  <c r="X592" s="1"/>
  <c r="W620"/>
  <c r="X620" s="1"/>
  <c r="U620"/>
  <c r="V620" s="1"/>
  <c r="S620"/>
  <c r="T620" s="1"/>
  <c r="Y620"/>
  <c r="Z620" s="1"/>
  <c r="Q620"/>
  <c r="R620" s="1"/>
  <c r="S690"/>
  <c r="T690" s="1"/>
  <c r="W690"/>
  <c r="X690" s="1"/>
  <c r="U690"/>
  <c r="V690" s="1"/>
  <c r="Q690"/>
  <c r="R690" s="1"/>
  <c r="Y690"/>
  <c r="Z690" s="1"/>
  <c r="W581"/>
  <c r="X581" s="1"/>
  <c r="S581"/>
  <c r="T581" s="1"/>
  <c r="Q581"/>
  <c r="R581" s="1"/>
  <c r="U581"/>
  <c r="V581" s="1"/>
  <c r="Y581"/>
  <c r="Z581" s="1"/>
  <c r="Q595"/>
  <c r="R595" s="1"/>
  <c r="Y595"/>
  <c r="Z595" s="1"/>
  <c r="W595"/>
  <c r="X595" s="1"/>
  <c r="U595"/>
  <c r="V595" s="1"/>
  <c r="S595"/>
  <c r="T595" s="1"/>
  <c r="W668"/>
  <c r="X668" s="1"/>
  <c r="U668"/>
  <c r="V668" s="1"/>
  <c r="Y668"/>
  <c r="Z668" s="1"/>
  <c r="S668"/>
  <c r="T668" s="1"/>
  <c r="Q668"/>
  <c r="R668" s="1"/>
  <c r="U753"/>
  <c r="V753" s="1"/>
  <c r="Y753"/>
  <c r="Z753" s="1"/>
  <c r="Q753"/>
  <c r="R753" s="1"/>
  <c r="S753"/>
  <c r="T753" s="1"/>
  <c r="W753"/>
  <c r="X753" s="1"/>
  <c r="U652"/>
  <c r="V652" s="1"/>
  <c r="S652"/>
  <c r="T652" s="1"/>
  <c r="Q652"/>
  <c r="R652" s="1"/>
  <c r="Y652"/>
  <c r="Z652" s="1"/>
  <c r="W652"/>
  <c r="X652" s="1"/>
  <c r="W626"/>
  <c r="X626" s="1"/>
  <c r="U626"/>
  <c r="V626" s="1"/>
  <c r="S626"/>
  <c r="T626" s="1"/>
  <c r="Q626"/>
  <c r="R626" s="1"/>
  <c r="Y626"/>
  <c r="Z626" s="1"/>
  <c r="Q658"/>
  <c r="R658" s="1"/>
  <c r="Y658"/>
  <c r="Z658" s="1"/>
  <c r="U658"/>
  <c r="V658" s="1"/>
  <c r="S658"/>
  <c r="T658" s="1"/>
  <c r="W658"/>
  <c r="X658" s="1"/>
  <c r="W336"/>
  <c r="X336" s="1"/>
  <c r="S336"/>
  <c r="T336" s="1"/>
  <c r="U336"/>
  <c r="V336" s="1"/>
  <c r="Y336"/>
  <c r="Z336" s="1"/>
  <c r="Q336"/>
  <c r="R336" s="1"/>
  <c r="W474"/>
  <c r="X474" s="1"/>
  <c r="U474"/>
  <c r="V474" s="1"/>
  <c r="Y474"/>
  <c r="Z474" s="1"/>
  <c r="S474"/>
  <c r="T474" s="1"/>
  <c r="Q474"/>
  <c r="R474" s="1"/>
  <c r="W297"/>
  <c r="X297" s="1"/>
  <c r="U297"/>
  <c r="V297" s="1"/>
  <c r="S297"/>
  <c r="T297" s="1"/>
  <c r="Y297"/>
  <c r="Z297" s="1"/>
  <c r="Q297"/>
  <c r="R297" s="1"/>
  <c r="Y694"/>
  <c r="Z694" s="1"/>
  <c r="U694"/>
  <c r="V694" s="1"/>
  <c r="W694"/>
  <c r="X694" s="1"/>
  <c r="S694"/>
  <c r="T694" s="1"/>
  <c r="Q694"/>
  <c r="R694" s="1"/>
  <c r="Q284"/>
  <c r="R284" s="1"/>
  <c r="W284"/>
  <c r="X284" s="1"/>
  <c r="U284"/>
  <c r="V284" s="1"/>
  <c r="S284"/>
  <c r="T284" s="1"/>
  <c r="Y284"/>
  <c r="Z284" s="1"/>
  <c r="U628"/>
  <c r="V628" s="1"/>
  <c r="Y628"/>
  <c r="Z628" s="1"/>
  <c r="Q628"/>
  <c r="R628" s="1"/>
  <c r="W628"/>
  <c r="X628" s="1"/>
  <c r="S628"/>
  <c r="T628" s="1"/>
  <c r="Y356"/>
  <c r="Z356" s="1"/>
  <c r="Q356"/>
  <c r="R356" s="1"/>
  <c r="U356"/>
  <c r="V356" s="1"/>
  <c r="W356"/>
  <c r="X356" s="1"/>
  <c r="S356"/>
  <c r="T356" s="1"/>
  <c r="S585"/>
  <c r="T585" s="1"/>
  <c r="Y585"/>
  <c r="Z585" s="1"/>
  <c r="Q585"/>
  <c r="R585" s="1"/>
  <c r="U585"/>
  <c r="V585" s="1"/>
  <c r="W585"/>
  <c r="X585" s="1"/>
  <c r="O25" i="22"/>
  <c r="S425" i="28"/>
  <c r="T425" s="1"/>
  <c r="Y425"/>
  <c r="Z425" s="1"/>
  <c r="Q425"/>
  <c r="R425" s="1"/>
  <c r="W425"/>
  <c r="X425" s="1"/>
  <c r="U425"/>
  <c r="V425" s="1"/>
  <c r="Q359"/>
  <c r="R359" s="1"/>
  <c r="Y359"/>
  <c r="Z359" s="1"/>
  <c r="U359"/>
  <c r="V359" s="1"/>
  <c r="W359"/>
  <c r="X359" s="1"/>
  <c r="S359"/>
  <c r="T359" s="1"/>
  <c r="W618"/>
  <c r="X618" s="1"/>
  <c r="Y618"/>
  <c r="Z618" s="1"/>
  <c r="U618"/>
  <c r="V618" s="1"/>
  <c r="S618"/>
  <c r="T618" s="1"/>
  <c r="Q618"/>
  <c r="R618" s="1"/>
  <c r="Y341"/>
  <c r="Z341" s="1"/>
  <c r="W341"/>
  <c r="X341" s="1"/>
  <c r="U341"/>
  <c r="V341" s="1"/>
  <c r="Q341"/>
  <c r="R341" s="1"/>
  <c r="S341"/>
  <c r="T341" s="1"/>
  <c r="W500"/>
  <c r="X500" s="1"/>
  <c r="U500"/>
  <c r="V500" s="1"/>
  <c r="Y500"/>
  <c r="Z500" s="1"/>
  <c r="S500"/>
  <c r="T500" s="1"/>
  <c r="Q500"/>
  <c r="R500" s="1"/>
  <c r="W632"/>
  <c r="X632" s="1"/>
  <c r="Y632"/>
  <c r="Z632" s="1"/>
  <c r="U632"/>
  <c r="V632" s="1"/>
  <c r="S632"/>
  <c r="T632" s="1"/>
  <c r="Q632"/>
  <c r="R632" s="1"/>
  <c r="W648"/>
  <c r="X648" s="1"/>
  <c r="U648"/>
  <c r="V648" s="1"/>
  <c r="S648"/>
  <c r="T648" s="1"/>
  <c r="Q648"/>
  <c r="R648" s="1"/>
  <c r="Y648"/>
  <c r="Z648" s="1"/>
  <c r="S330"/>
  <c r="T330" s="1"/>
  <c r="Y330"/>
  <c r="Z330" s="1"/>
  <c r="Q330"/>
  <c r="R330" s="1"/>
  <c r="W330"/>
  <c r="X330" s="1"/>
  <c r="U330"/>
  <c r="V330" s="1"/>
  <c r="S26"/>
  <c r="T26" s="1"/>
  <c r="U71"/>
  <c r="V71" s="1"/>
  <c r="U180"/>
  <c r="V180" s="1"/>
  <c r="S310"/>
  <c r="T310" s="1"/>
  <c r="Q310"/>
  <c r="R310" s="1"/>
  <c r="W310"/>
  <c r="X310" s="1"/>
  <c r="Y310"/>
  <c r="Z310" s="1"/>
  <c r="U310"/>
  <c r="V310" s="1"/>
  <c r="Y421"/>
  <c r="Z421" s="1"/>
  <c r="Q421"/>
  <c r="R421" s="1"/>
  <c r="W421"/>
  <c r="X421" s="1"/>
  <c r="U421"/>
  <c r="V421" s="1"/>
  <c r="S421"/>
  <c r="T421" s="1"/>
  <c r="Y514"/>
  <c r="Z514" s="1"/>
  <c r="Q514"/>
  <c r="R514" s="1"/>
  <c r="W514"/>
  <c r="X514" s="1"/>
  <c r="S514"/>
  <c r="T514" s="1"/>
  <c r="U514"/>
  <c r="V514" s="1"/>
  <c r="Q573"/>
  <c r="R573" s="1"/>
  <c r="U573"/>
  <c r="V573" s="1"/>
  <c r="Y573"/>
  <c r="Z573" s="1"/>
  <c r="W573"/>
  <c r="X573" s="1"/>
  <c r="S573"/>
  <c r="T573" s="1"/>
  <c r="Y613"/>
  <c r="Z613" s="1"/>
  <c r="Q613"/>
  <c r="R613" s="1"/>
  <c r="W613"/>
  <c r="X613" s="1"/>
  <c r="U613"/>
  <c r="V613" s="1"/>
  <c r="S613"/>
  <c r="T613" s="1"/>
  <c r="Y661"/>
  <c r="Z661" s="1"/>
  <c r="Q661"/>
  <c r="R661" s="1"/>
  <c r="S661"/>
  <c r="T661" s="1"/>
  <c r="W661"/>
  <c r="X661" s="1"/>
  <c r="U661"/>
  <c r="V661" s="1"/>
  <c r="W739"/>
  <c r="X739" s="1"/>
  <c r="U739"/>
  <c r="V739" s="1"/>
  <c r="S739"/>
  <c r="T739" s="1"/>
  <c r="Y739"/>
  <c r="Z739" s="1"/>
  <c r="Q739"/>
  <c r="R739" s="1"/>
  <c r="S278"/>
  <c r="T278" s="1"/>
  <c r="Y278"/>
  <c r="Z278" s="1"/>
  <c r="Q278"/>
  <c r="R278" s="1"/>
  <c r="W278"/>
  <c r="X278" s="1"/>
  <c r="U278"/>
  <c r="V278" s="1"/>
  <c r="W392"/>
  <c r="X392" s="1"/>
  <c r="U392"/>
  <c r="V392" s="1"/>
  <c r="Y392"/>
  <c r="Z392" s="1"/>
  <c r="Q392"/>
  <c r="R392" s="1"/>
  <c r="S392"/>
  <c r="T392" s="1"/>
  <c r="U398"/>
  <c r="V398" s="1"/>
  <c r="S398"/>
  <c r="T398" s="1"/>
  <c r="W398"/>
  <c r="X398" s="1"/>
  <c r="Y398"/>
  <c r="Z398" s="1"/>
  <c r="Q398"/>
  <c r="R398" s="1"/>
  <c r="W432"/>
  <c r="X432" s="1"/>
  <c r="U432"/>
  <c r="V432" s="1"/>
  <c r="S432"/>
  <c r="T432" s="1"/>
  <c r="Y432"/>
  <c r="Z432" s="1"/>
  <c r="Q432"/>
  <c r="R432" s="1"/>
  <c r="Q486"/>
  <c r="R486" s="1"/>
  <c r="W486"/>
  <c r="X486" s="1"/>
  <c r="U486"/>
  <c r="V486" s="1"/>
  <c r="S486"/>
  <c r="T486" s="1"/>
  <c r="Y486"/>
  <c r="Z486" s="1"/>
  <c r="U523"/>
  <c r="V523" s="1"/>
  <c r="W523"/>
  <c r="X523" s="1"/>
  <c r="Q523"/>
  <c r="R523" s="1"/>
  <c r="Y523"/>
  <c r="Z523" s="1"/>
  <c r="S523"/>
  <c r="T523" s="1"/>
  <c r="U630"/>
  <c r="V630" s="1"/>
  <c r="S630"/>
  <c r="T630" s="1"/>
  <c r="Y630"/>
  <c r="Z630" s="1"/>
  <c r="Q630"/>
  <c r="R630" s="1"/>
  <c r="W630"/>
  <c r="X630" s="1"/>
  <c r="S279"/>
  <c r="T279" s="1"/>
  <c r="Y279"/>
  <c r="Z279" s="1"/>
  <c r="Q279"/>
  <c r="R279" s="1"/>
  <c r="W279"/>
  <c r="X279" s="1"/>
  <c r="U279"/>
  <c r="V279" s="1"/>
  <c r="W353"/>
  <c r="X353" s="1"/>
  <c r="Y353"/>
  <c r="Z353" s="1"/>
  <c r="Q353"/>
  <c r="R353" s="1"/>
  <c r="U353"/>
  <c r="V353" s="1"/>
  <c r="S353"/>
  <c r="T353" s="1"/>
  <c r="U444"/>
  <c r="V444" s="1"/>
  <c r="S444"/>
  <c r="T444" s="1"/>
  <c r="Q444"/>
  <c r="R444" s="1"/>
  <c r="Y444"/>
  <c r="Z444" s="1"/>
  <c r="W444"/>
  <c r="X444" s="1"/>
  <c r="I34" i="22"/>
  <c r="J34" s="1"/>
  <c r="G34"/>
  <c r="H34" s="1"/>
  <c r="E34"/>
  <c r="F34" s="1"/>
  <c r="M34"/>
  <c r="N34" s="1"/>
  <c r="K34"/>
  <c r="L34" s="1"/>
  <c r="S462" i="28"/>
  <c r="T462" s="1"/>
  <c r="Y462"/>
  <c r="Z462" s="1"/>
  <c r="Q462"/>
  <c r="R462" s="1"/>
  <c r="W462"/>
  <c r="X462" s="1"/>
  <c r="U462"/>
  <c r="V462" s="1"/>
  <c r="W576"/>
  <c r="X576" s="1"/>
  <c r="S576"/>
  <c r="T576" s="1"/>
  <c r="U576"/>
  <c r="V576" s="1"/>
  <c r="Y576"/>
  <c r="Z576" s="1"/>
  <c r="Q576"/>
  <c r="R576" s="1"/>
  <c r="Y662"/>
  <c r="Z662" s="1"/>
  <c r="W662"/>
  <c r="X662" s="1"/>
  <c r="U662"/>
  <c r="V662" s="1"/>
  <c r="S662"/>
  <c r="T662" s="1"/>
  <c r="Q662"/>
  <c r="R662" s="1"/>
  <c r="W686"/>
  <c r="X686" s="1"/>
  <c r="U686"/>
  <c r="V686" s="1"/>
  <c r="Q686"/>
  <c r="R686" s="1"/>
  <c r="S686"/>
  <c r="T686" s="1"/>
  <c r="Y686"/>
  <c r="Z686" s="1"/>
  <c r="Q292"/>
  <c r="R292" s="1"/>
  <c r="W292"/>
  <c r="X292" s="1"/>
  <c r="U292"/>
  <c r="V292" s="1"/>
  <c r="S292"/>
  <c r="T292" s="1"/>
  <c r="Y292"/>
  <c r="Z292" s="1"/>
  <c r="W451"/>
  <c r="X451" s="1"/>
  <c r="U451"/>
  <c r="V451" s="1"/>
  <c r="Q451"/>
  <c r="R451" s="1"/>
  <c r="Y451"/>
  <c r="Z451" s="1"/>
  <c r="S451"/>
  <c r="T451" s="1"/>
  <c r="Q529"/>
  <c r="R529" s="1"/>
  <c r="Y529"/>
  <c r="Z529" s="1"/>
  <c r="S529"/>
  <c r="T529" s="1"/>
  <c r="W529"/>
  <c r="X529" s="1"/>
  <c r="U529"/>
  <c r="V529" s="1"/>
  <c r="Y582"/>
  <c r="Z582" s="1"/>
  <c r="Q582"/>
  <c r="R582" s="1"/>
  <c r="W582"/>
  <c r="X582" s="1"/>
  <c r="U582"/>
  <c r="V582" s="1"/>
  <c r="S582"/>
  <c r="T582" s="1"/>
  <c r="W617"/>
  <c r="X617" s="1"/>
  <c r="U617"/>
  <c r="V617" s="1"/>
  <c r="S617"/>
  <c r="T617" s="1"/>
  <c r="Y617"/>
  <c r="Z617" s="1"/>
  <c r="Q617"/>
  <c r="R617" s="1"/>
  <c r="Y678"/>
  <c r="Z678" s="1"/>
  <c r="W678"/>
  <c r="X678" s="1"/>
  <c r="U678"/>
  <c r="V678" s="1"/>
  <c r="S678"/>
  <c r="T678" s="1"/>
  <c r="Q678"/>
  <c r="R678" s="1"/>
  <c r="S329"/>
  <c r="T329" s="1"/>
  <c r="Y329"/>
  <c r="Z329" s="1"/>
  <c r="Q329"/>
  <c r="R329" s="1"/>
  <c r="U329"/>
  <c r="V329" s="1"/>
  <c r="W329"/>
  <c r="X329" s="1"/>
  <c r="Y388"/>
  <c r="Z388" s="1"/>
  <c r="Q388"/>
  <c r="R388" s="1"/>
  <c r="U388"/>
  <c r="V388" s="1"/>
  <c r="W388"/>
  <c r="X388" s="1"/>
  <c r="S388"/>
  <c r="T388" s="1"/>
  <c r="S436"/>
  <c r="T436" s="1"/>
  <c r="Y436"/>
  <c r="Z436" s="1"/>
  <c r="Q436"/>
  <c r="R436" s="1"/>
  <c r="W436"/>
  <c r="X436" s="1"/>
  <c r="U436"/>
  <c r="V436" s="1"/>
  <c r="U272"/>
  <c r="V272" s="1"/>
  <c r="S272"/>
  <c r="T272" s="1"/>
  <c r="Y272"/>
  <c r="Z272" s="1"/>
  <c r="W272"/>
  <c r="X272" s="1"/>
  <c r="Q272"/>
  <c r="R272" s="1"/>
  <c r="U530"/>
  <c r="V530" s="1"/>
  <c r="S530"/>
  <c r="T530" s="1"/>
  <c r="Y530"/>
  <c r="Z530" s="1"/>
  <c r="Q530"/>
  <c r="R530" s="1"/>
  <c r="W530"/>
  <c r="X530" s="1"/>
  <c r="Y604"/>
  <c r="Z604" s="1"/>
  <c r="Q604"/>
  <c r="R604" s="1"/>
  <c r="W604"/>
  <c r="X604" s="1"/>
  <c r="U604"/>
  <c r="V604" s="1"/>
  <c r="S604"/>
  <c r="T604" s="1"/>
  <c r="W615"/>
  <c r="X615" s="1"/>
  <c r="U615"/>
  <c r="V615" s="1"/>
  <c r="S615"/>
  <c r="T615" s="1"/>
  <c r="Q615"/>
  <c r="R615" s="1"/>
  <c r="Y615"/>
  <c r="Z615" s="1"/>
  <c r="W705"/>
  <c r="X705" s="1"/>
  <c r="U705"/>
  <c r="V705" s="1"/>
  <c r="S705"/>
  <c r="T705" s="1"/>
  <c r="Y705"/>
  <c r="Z705" s="1"/>
  <c r="Q705"/>
  <c r="R705" s="1"/>
  <c r="W338"/>
  <c r="X338" s="1"/>
  <c r="S338"/>
  <c r="T338" s="1"/>
  <c r="U338"/>
  <c r="V338" s="1"/>
  <c r="Q338"/>
  <c r="R338" s="1"/>
  <c r="Y338"/>
  <c r="Z338" s="1"/>
  <c r="Y583"/>
  <c r="Z583" s="1"/>
  <c r="Q583"/>
  <c r="R583" s="1"/>
  <c r="W583"/>
  <c r="X583" s="1"/>
  <c r="S583"/>
  <c r="T583" s="1"/>
  <c r="U583"/>
  <c r="V583" s="1"/>
  <c r="W440"/>
  <c r="X440" s="1"/>
  <c r="U440"/>
  <c r="V440" s="1"/>
  <c r="S440"/>
  <c r="T440" s="1"/>
  <c r="Y440"/>
  <c r="Z440" s="1"/>
  <c r="Q440"/>
  <c r="R440" s="1"/>
  <c r="S475"/>
  <c r="T475" s="1"/>
  <c r="Y475"/>
  <c r="Z475" s="1"/>
  <c r="Q475"/>
  <c r="R475" s="1"/>
  <c r="W475"/>
  <c r="X475" s="1"/>
  <c r="U475"/>
  <c r="V475" s="1"/>
  <c r="Y31" i="31"/>
  <c r="Z31" s="1"/>
  <c r="Q31"/>
  <c r="R31" s="1"/>
  <c r="W31"/>
  <c r="X31" s="1"/>
  <c r="U31"/>
  <c r="V31" s="1"/>
  <c r="S31"/>
  <c r="T31" s="1"/>
  <c r="Y736" i="28"/>
  <c r="Z736" s="1"/>
  <c r="Q736"/>
  <c r="R736" s="1"/>
  <c r="U736"/>
  <c r="V736" s="1"/>
  <c r="S736"/>
  <c r="T736" s="1"/>
  <c r="W736"/>
  <c r="X736" s="1"/>
  <c r="K35" i="22"/>
  <c r="L35" s="1"/>
  <c r="I35"/>
  <c r="J35" s="1"/>
  <c r="G35"/>
  <c r="H35" s="1"/>
  <c r="M35"/>
  <c r="N35" s="1"/>
  <c r="E35"/>
  <c r="U625" i="28"/>
  <c r="V625" s="1"/>
  <c r="Q625"/>
  <c r="R625" s="1"/>
  <c r="Y625"/>
  <c r="Z625" s="1"/>
  <c r="W625"/>
  <c r="X625" s="1"/>
  <c r="S625"/>
  <c r="T625" s="1"/>
  <c r="Q26" i="34"/>
  <c r="R26" s="1"/>
  <c r="U36" i="37"/>
  <c r="V36" s="1"/>
  <c r="S36"/>
  <c r="T36" s="1"/>
  <c r="Y36"/>
  <c r="Z36" s="1"/>
  <c r="W36"/>
  <c r="X36" s="1"/>
  <c r="Q36"/>
  <c r="R36" s="1"/>
  <c r="Q553" i="28"/>
  <c r="R553" s="1"/>
  <c r="Y553"/>
  <c r="Z553" s="1"/>
  <c r="U553"/>
  <c r="V553" s="1"/>
  <c r="S553"/>
  <c r="T553" s="1"/>
  <c r="W553"/>
  <c r="X553" s="1"/>
  <c r="S738"/>
  <c r="T738" s="1"/>
  <c r="W738"/>
  <c r="X738" s="1"/>
  <c r="Y738"/>
  <c r="Z738" s="1"/>
  <c r="U738"/>
  <c r="V738" s="1"/>
  <c r="Q738"/>
  <c r="R738" s="1"/>
  <c r="U26"/>
  <c r="V26" s="1"/>
  <c r="U437"/>
  <c r="V437" s="1"/>
  <c r="S437"/>
  <c r="T437" s="1"/>
  <c r="Y437"/>
  <c r="Z437" s="1"/>
  <c r="Q437"/>
  <c r="R437" s="1"/>
  <c r="W437"/>
  <c r="X437" s="1"/>
  <c r="S536"/>
  <c r="T536" s="1"/>
  <c r="U536"/>
  <c r="V536" s="1"/>
  <c r="Y536"/>
  <c r="Z536" s="1"/>
  <c r="Q536"/>
  <c r="R536" s="1"/>
  <c r="W536"/>
  <c r="X536" s="1"/>
  <c r="Y533"/>
  <c r="Z533" s="1"/>
  <c r="W533"/>
  <c r="X533" s="1"/>
  <c r="S533"/>
  <c r="T533" s="1"/>
  <c r="U533"/>
  <c r="V533" s="1"/>
  <c r="Q533"/>
  <c r="R533" s="1"/>
  <c r="Q750"/>
  <c r="R750" s="1"/>
  <c r="Y750"/>
  <c r="Z750" s="1"/>
  <c r="W750"/>
  <c r="X750" s="1"/>
  <c r="S750"/>
  <c r="T750" s="1"/>
  <c r="U750"/>
  <c r="V750" s="1"/>
  <c r="W303"/>
  <c r="X303" s="1"/>
  <c r="Q303"/>
  <c r="R303" s="1"/>
  <c r="Y303"/>
  <c r="Z303" s="1"/>
  <c r="U303"/>
  <c r="V303" s="1"/>
  <c r="S303"/>
  <c r="T303" s="1"/>
  <c r="U423"/>
  <c r="V423" s="1"/>
  <c r="S423"/>
  <c r="T423" s="1"/>
  <c r="Y423"/>
  <c r="Z423" s="1"/>
  <c r="Q423"/>
  <c r="R423" s="1"/>
  <c r="W423"/>
  <c r="X423" s="1"/>
  <c r="S71"/>
  <c r="T71" s="1"/>
  <c r="S309"/>
  <c r="T309" s="1"/>
  <c r="Q309"/>
  <c r="R309" s="1"/>
  <c r="U309"/>
  <c r="V309" s="1"/>
  <c r="Y309"/>
  <c r="Z309" s="1"/>
  <c r="W309"/>
  <c r="X309" s="1"/>
  <c r="Y509"/>
  <c r="Z509" s="1"/>
  <c r="W509"/>
  <c r="X509" s="1"/>
  <c r="S509"/>
  <c r="T509" s="1"/>
  <c r="Q509"/>
  <c r="R509" s="1"/>
  <c r="U509"/>
  <c r="V509" s="1"/>
  <c r="W525"/>
  <c r="X525" s="1"/>
  <c r="Q525"/>
  <c r="R525" s="1"/>
  <c r="Y525"/>
  <c r="Z525" s="1"/>
  <c r="U525"/>
  <c r="V525" s="1"/>
  <c r="S525"/>
  <c r="T525" s="1"/>
  <c r="S571"/>
  <c r="T571" s="1"/>
  <c r="Q571"/>
  <c r="R571" s="1"/>
  <c r="Y571"/>
  <c r="Z571" s="1"/>
  <c r="W571"/>
  <c r="X571" s="1"/>
  <c r="U571"/>
  <c r="V571" s="1"/>
  <c r="S645"/>
  <c r="T645" s="1"/>
  <c r="W645"/>
  <c r="X645" s="1"/>
  <c r="U645"/>
  <c r="V645" s="1"/>
  <c r="Q645"/>
  <c r="R645" s="1"/>
  <c r="Y645"/>
  <c r="Z645" s="1"/>
  <c r="Q696"/>
  <c r="R696" s="1"/>
  <c r="U696"/>
  <c r="V696" s="1"/>
  <c r="Y696"/>
  <c r="Z696" s="1"/>
  <c r="S696"/>
  <c r="T696" s="1"/>
  <c r="W696"/>
  <c r="X696" s="1"/>
  <c r="I27" i="22"/>
  <c r="J27" s="1"/>
  <c r="K27"/>
  <c r="L27" s="1"/>
  <c r="G27"/>
  <c r="H27" s="1"/>
  <c r="M27"/>
  <c r="N27" s="1"/>
  <c r="E27"/>
  <c r="Y320" i="28"/>
  <c r="Z320" s="1"/>
  <c r="Q320"/>
  <c r="R320" s="1"/>
  <c r="U320"/>
  <c r="V320" s="1"/>
  <c r="S320"/>
  <c r="T320" s="1"/>
  <c r="W320"/>
  <c r="X320" s="1"/>
  <c r="S435"/>
  <c r="T435" s="1"/>
  <c r="W435"/>
  <c r="X435" s="1"/>
  <c r="Y435"/>
  <c r="Z435" s="1"/>
  <c r="Q435"/>
  <c r="R435" s="1"/>
  <c r="U435"/>
  <c r="V435" s="1"/>
  <c r="U430"/>
  <c r="V430" s="1"/>
  <c r="S430"/>
  <c r="T430" s="1"/>
  <c r="Y430"/>
  <c r="Z430" s="1"/>
  <c r="Q430"/>
  <c r="R430" s="1"/>
  <c r="W430"/>
  <c r="X430" s="1"/>
  <c r="S39" i="31"/>
  <c r="T39" s="1"/>
  <c r="Q39"/>
  <c r="R39" s="1"/>
  <c r="Y39"/>
  <c r="Z39" s="1"/>
  <c r="W39"/>
  <c r="X39" s="1"/>
  <c r="U39"/>
  <c r="V39" s="1"/>
  <c r="U515" i="28"/>
  <c r="V515" s="1"/>
  <c r="Q515"/>
  <c r="R515" s="1"/>
  <c r="S515"/>
  <c r="T515" s="1"/>
  <c r="Y515"/>
  <c r="Z515" s="1"/>
  <c r="W515"/>
  <c r="X515" s="1"/>
  <c r="W561"/>
  <c r="X561" s="1"/>
  <c r="U561"/>
  <c r="V561" s="1"/>
  <c r="Y561"/>
  <c r="Z561" s="1"/>
  <c r="Q561"/>
  <c r="R561" s="1"/>
  <c r="S561"/>
  <c r="T561" s="1"/>
  <c r="W627"/>
  <c r="X627" s="1"/>
  <c r="Y627"/>
  <c r="Z627" s="1"/>
  <c r="U627"/>
  <c r="V627" s="1"/>
  <c r="Q627"/>
  <c r="R627" s="1"/>
  <c r="S627"/>
  <c r="T627" s="1"/>
  <c r="U346"/>
  <c r="V346" s="1"/>
  <c r="W346"/>
  <c r="X346" s="1"/>
  <c r="S346"/>
  <c r="T346" s="1"/>
  <c r="Y346"/>
  <c r="Z346" s="1"/>
  <c r="Q346"/>
  <c r="R346" s="1"/>
  <c r="I28" i="22"/>
  <c r="J28" s="1"/>
  <c r="G28"/>
  <c r="H28" s="1"/>
  <c r="K28"/>
  <c r="L28" s="1"/>
  <c r="M28"/>
  <c r="N28" s="1"/>
  <c r="E28"/>
  <c r="S323" i="28"/>
  <c r="T323" s="1"/>
  <c r="Y323"/>
  <c r="Z323" s="1"/>
  <c r="Q323"/>
  <c r="R323" s="1"/>
  <c r="W323"/>
  <c r="X323" s="1"/>
  <c r="U323"/>
  <c r="V323" s="1"/>
  <c r="Q350"/>
  <c r="R350" s="1"/>
  <c r="Y350"/>
  <c r="Z350" s="1"/>
  <c r="U350"/>
  <c r="V350" s="1"/>
  <c r="S350"/>
  <c r="T350" s="1"/>
  <c r="W350"/>
  <c r="X350" s="1"/>
  <c r="S441"/>
  <c r="T441" s="1"/>
  <c r="Y441"/>
  <c r="Z441" s="1"/>
  <c r="Q441"/>
  <c r="R441" s="1"/>
  <c r="W441"/>
  <c r="X441" s="1"/>
  <c r="U441"/>
  <c r="V441" s="1"/>
  <c r="G42" i="22"/>
  <c r="H42" s="1"/>
  <c r="M42"/>
  <c r="N42" s="1"/>
  <c r="E42"/>
  <c r="F42" s="1"/>
  <c r="K42"/>
  <c r="L42" s="1"/>
  <c r="I42"/>
  <c r="J42" s="1"/>
  <c r="Y460" i="28"/>
  <c r="Z460" s="1"/>
  <c r="U460"/>
  <c r="V460" s="1"/>
  <c r="S460"/>
  <c r="T460" s="1"/>
  <c r="Q460"/>
  <c r="R460" s="1"/>
  <c r="W460"/>
  <c r="X460" s="1"/>
  <c r="S574"/>
  <c r="T574" s="1"/>
  <c r="W574"/>
  <c r="X574" s="1"/>
  <c r="Q574"/>
  <c r="R574" s="1"/>
  <c r="Y574"/>
  <c r="Z574" s="1"/>
  <c r="U574"/>
  <c r="V574" s="1"/>
  <c r="Y616"/>
  <c r="Z616" s="1"/>
  <c r="Q616"/>
  <c r="R616" s="1"/>
  <c r="W616"/>
  <c r="X616" s="1"/>
  <c r="U616"/>
  <c r="V616" s="1"/>
  <c r="S616"/>
  <c r="T616" s="1"/>
  <c r="W708"/>
  <c r="X708" s="1"/>
  <c r="U708"/>
  <c r="V708" s="1"/>
  <c r="S708"/>
  <c r="T708" s="1"/>
  <c r="Y708"/>
  <c r="Z708" s="1"/>
  <c r="Q708"/>
  <c r="R708" s="1"/>
  <c r="W732"/>
  <c r="X732" s="1"/>
  <c r="U732"/>
  <c r="V732" s="1"/>
  <c r="Q732"/>
  <c r="R732" s="1"/>
  <c r="Y732"/>
  <c r="Z732" s="1"/>
  <c r="S732"/>
  <c r="T732" s="1"/>
  <c r="W748"/>
  <c r="X748" s="1"/>
  <c r="S748"/>
  <c r="T748" s="1"/>
  <c r="Q748"/>
  <c r="R748" s="1"/>
  <c r="Y748"/>
  <c r="Z748" s="1"/>
  <c r="U748"/>
  <c r="V748" s="1"/>
  <c r="W289"/>
  <c r="X289" s="1"/>
  <c r="U289"/>
  <c r="V289" s="1"/>
  <c r="S289"/>
  <c r="T289" s="1"/>
  <c r="Y289"/>
  <c r="Z289" s="1"/>
  <c r="Q289"/>
  <c r="R289" s="1"/>
  <c r="U470"/>
  <c r="V470" s="1"/>
  <c r="S470"/>
  <c r="T470" s="1"/>
  <c r="Y470"/>
  <c r="Z470" s="1"/>
  <c r="Q470"/>
  <c r="R470" s="1"/>
  <c r="W470"/>
  <c r="X470" s="1"/>
  <c r="Y526"/>
  <c r="Z526" s="1"/>
  <c r="Q526"/>
  <c r="R526" s="1"/>
  <c r="W526"/>
  <c r="X526" s="1"/>
  <c r="S526"/>
  <c r="T526" s="1"/>
  <c r="U526"/>
  <c r="V526" s="1"/>
  <c r="W655"/>
  <c r="X655" s="1"/>
  <c r="U655"/>
  <c r="V655" s="1"/>
  <c r="S655"/>
  <c r="T655" s="1"/>
  <c r="Y655"/>
  <c r="Z655" s="1"/>
  <c r="Q655"/>
  <c r="R655" s="1"/>
  <c r="Q676"/>
  <c r="R676" s="1"/>
  <c r="U676"/>
  <c r="V676" s="1"/>
  <c r="Y676"/>
  <c r="Z676" s="1"/>
  <c r="S676"/>
  <c r="T676" s="1"/>
  <c r="W676"/>
  <c r="X676" s="1"/>
  <c r="W290"/>
  <c r="X290" s="1"/>
  <c r="U290"/>
  <c r="V290" s="1"/>
  <c r="S290"/>
  <c r="T290" s="1"/>
  <c r="Y290"/>
  <c r="Z290" s="1"/>
  <c r="Q290"/>
  <c r="R290" s="1"/>
  <c r="S372"/>
  <c r="T372" s="1"/>
  <c r="Y372"/>
  <c r="Z372" s="1"/>
  <c r="Q372"/>
  <c r="R372" s="1"/>
  <c r="U372"/>
  <c r="V372" s="1"/>
  <c r="W372"/>
  <c r="X372" s="1"/>
  <c r="W375"/>
  <c r="X375" s="1"/>
  <c r="S375"/>
  <c r="T375" s="1"/>
  <c r="U375"/>
  <c r="V375" s="1"/>
  <c r="Y375"/>
  <c r="Z375" s="1"/>
  <c r="Q375"/>
  <c r="R375" s="1"/>
  <c r="Q431"/>
  <c r="R431" s="1"/>
  <c r="U431"/>
  <c r="V431" s="1"/>
  <c r="S431"/>
  <c r="T431" s="1"/>
  <c r="Y431"/>
  <c r="Z431" s="1"/>
  <c r="W431"/>
  <c r="X431" s="1"/>
  <c r="U567"/>
  <c r="V567" s="1"/>
  <c r="W567"/>
  <c r="X567" s="1"/>
  <c r="S567"/>
  <c r="T567" s="1"/>
  <c r="Y567"/>
  <c r="Z567" s="1"/>
  <c r="Q567"/>
  <c r="R567" s="1"/>
  <c r="Y271"/>
  <c r="Z271" s="1"/>
  <c r="Q271"/>
  <c r="R271" s="1"/>
  <c r="W271"/>
  <c r="X271" s="1"/>
  <c r="S271"/>
  <c r="T271" s="1"/>
  <c r="U271"/>
  <c r="V271" s="1"/>
  <c r="W282"/>
  <c r="X282" s="1"/>
  <c r="U282"/>
  <c r="V282" s="1"/>
  <c r="S282"/>
  <c r="T282" s="1"/>
  <c r="Y282"/>
  <c r="Z282" s="1"/>
  <c r="Q282"/>
  <c r="R282" s="1"/>
  <c r="U348"/>
  <c r="V348" s="1"/>
  <c r="S348"/>
  <c r="T348" s="1"/>
  <c r="W348"/>
  <c r="X348" s="1"/>
  <c r="Y348"/>
  <c r="Z348" s="1"/>
  <c r="Q348"/>
  <c r="R348" s="1"/>
  <c r="W354"/>
  <c r="X354" s="1"/>
  <c r="S354"/>
  <c r="T354" s="1"/>
  <c r="Q354"/>
  <c r="R354" s="1"/>
  <c r="U354"/>
  <c r="V354" s="1"/>
  <c r="Y354"/>
  <c r="Z354" s="1"/>
  <c r="U442"/>
  <c r="V442" s="1"/>
  <c r="S442"/>
  <c r="T442" s="1"/>
  <c r="Q442"/>
  <c r="R442" s="1"/>
  <c r="Y442"/>
  <c r="Z442" s="1"/>
  <c r="W442"/>
  <c r="X442" s="1"/>
  <c r="U468"/>
  <c r="V468" s="1"/>
  <c r="S468"/>
  <c r="T468" s="1"/>
  <c r="Y468"/>
  <c r="Z468" s="1"/>
  <c r="Q468"/>
  <c r="R468" s="1"/>
  <c r="W468"/>
  <c r="X468" s="1"/>
  <c r="S449"/>
  <c r="T449" s="1"/>
  <c r="Y449"/>
  <c r="Z449" s="1"/>
  <c r="Q449"/>
  <c r="R449" s="1"/>
  <c r="W449"/>
  <c r="X449" s="1"/>
  <c r="U449"/>
  <c r="V449" s="1"/>
  <c r="Q527"/>
  <c r="R527" s="1"/>
  <c r="U527"/>
  <c r="V527" s="1"/>
  <c r="W527"/>
  <c r="X527" s="1"/>
  <c r="S527"/>
  <c r="T527" s="1"/>
  <c r="Y527"/>
  <c r="Z527" s="1"/>
  <c r="Y596"/>
  <c r="Z596" s="1"/>
  <c r="Q596"/>
  <c r="R596" s="1"/>
  <c r="W596"/>
  <c r="X596" s="1"/>
  <c r="U596"/>
  <c r="V596" s="1"/>
  <c r="S596"/>
  <c r="T596" s="1"/>
  <c r="U649"/>
  <c r="V649" s="1"/>
  <c r="S649"/>
  <c r="T649" s="1"/>
  <c r="W649"/>
  <c r="X649" s="1"/>
  <c r="Y649"/>
  <c r="Z649" s="1"/>
  <c r="Q649"/>
  <c r="R649" s="1"/>
  <c r="W703"/>
  <c r="X703" s="1"/>
  <c r="U703"/>
  <c r="V703" s="1"/>
  <c r="S703"/>
  <c r="T703" s="1"/>
  <c r="Q703"/>
  <c r="R703" s="1"/>
  <c r="Y703"/>
  <c r="Z703" s="1"/>
  <c r="U724"/>
  <c r="V724" s="1"/>
  <c r="Y724"/>
  <c r="Z724" s="1"/>
  <c r="Q724"/>
  <c r="R724" s="1"/>
  <c r="S724"/>
  <c r="T724" s="1"/>
  <c r="W724"/>
  <c r="X724" s="1"/>
  <c r="U34" i="34"/>
  <c r="V34" s="1"/>
  <c r="W34"/>
  <c r="X34" s="1"/>
  <c r="S34"/>
  <c r="T34" s="1"/>
  <c r="Y34"/>
  <c r="Z34" s="1"/>
  <c r="Q34"/>
  <c r="R34" s="1"/>
  <c r="S285" i="28"/>
  <c r="T285" s="1"/>
  <c r="Y285"/>
  <c r="Z285" s="1"/>
  <c r="Q285"/>
  <c r="R285" s="1"/>
  <c r="W285"/>
  <c r="X285" s="1"/>
  <c r="U285"/>
  <c r="V285" s="1"/>
  <c r="W370"/>
  <c r="X370" s="1"/>
  <c r="S370"/>
  <c r="T370" s="1"/>
  <c r="Q370"/>
  <c r="R370" s="1"/>
  <c r="Y370"/>
  <c r="Z370" s="1"/>
  <c r="U370"/>
  <c r="V370" s="1"/>
  <c r="Y445"/>
  <c r="Z445" s="1"/>
  <c r="Q445"/>
  <c r="R445" s="1"/>
  <c r="W445"/>
  <c r="X445" s="1"/>
  <c r="S445"/>
  <c r="T445" s="1"/>
  <c r="U445"/>
  <c r="V445" s="1"/>
  <c r="W538"/>
  <c r="X538" s="1"/>
  <c r="Q538"/>
  <c r="R538" s="1"/>
  <c r="Y538"/>
  <c r="Z538" s="1"/>
  <c r="S538"/>
  <c r="T538" s="1"/>
  <c r="U538"/>
  <c r="V538" s="1"/>
  <c r="S572"/>
  <c r="T572" s="1"/>
  <c r="Y572"/>
  <c r="Z572" s="1"/>
  <c r="Q572"/>
  <c r="R572" s="1"/>
  <c r="U572"/>
  <c r="V572" s="1"/>
  <c r="W572"/>
  <c r="X572" s="1"/>
  <c r="W631"/>
  <c r="X631" s="1"/>
  <c r="S631"/>
  <c r="T631" s="1"/>
  <c r="Y631"/>
  <c r="Z631" s="1"/>
  <c r="U631"/>
  <c r="V631" s="1"/>
  <c r="Q631"/>
  <c r="R631" s="1"/>
  <c r="Y642"/>
  <c r="Z642" s="1"/>
  <c r="W642"/>
  <c r="X642" s="1"/>
  <c r="U642"/>
  <c r="V642" s="1"/>
  <c r="S642"/>
  <c r="T642" s="1"/>
  <c r="Q642"/>
  <c r="R642" s="1"/>
  <c r="Q337"/>
  <c r="R337" s="1"/>
  <c r="Y337"/>
  <c r="Z337" s="1"/>
  <c r="W337"/>
  <c r="X337" s="1"/>
  <c r="S337"/>
  <c r="T337" s="1"/>
  <c r="U337"/>
  <c r="V337" s="1"/>
  <c r="W667"/>
  <c r="X667" s="1"/>
  <c r="U667"/>
  <c r="V667" s="1"/>
  <c r="Y667"/>
  <c r="Z667" s="1"/>
  <c r="Q667"/>
  <c r="R667" s="1"/>
  <c r="S667"/>
  <c r="T667" s="1"/>
  <c r="Q640"/>
  <c r="R640" s="1"/>
  <c r="Y640"/>
  <c r="Z640" s="1"/>
  <c r="W640"/>
  <c r="X640" s="1"/>
  <c r="S640"/>
  <c r="T640" s="1"/>
  <c r="U640"/>
  <c r="V640" s="1"/>
  <c r="Q287"/>
  <c r="R287" s="1"/>
  <c r="W287"/>
  <c r="X287" s="1"/>
  <c r="U287"/>
  <c r="V287" s="1"/>
  <c r="S287"/>
  <c r="T287" s="1"/>
  <c r="Y287"/>
  <c r="Z287" s="1"/>
  <c r="S580"/>
  <c r="T580" s="1"/>
  <c r="W580"/>
  <c r="X580" s="1"/>
  <c r="Y580"/>
  <c r="Z580" s="1"/>
  <c r="Q580"/>
  <c r="R580" s="1"/>
  <c r="U580"/>
  <c r="V580" s="1"/>
  <c r="U343"/>
  <c r="V343" s="1"/>
  <c r="S343"/>
  <c r="T343" s="1"/>
  <c r="Q343"/>
  <c r="R343" s="1"/>
  <c r="W343"/>
  <c r="X343" s="1"/>
  <c r="Y343"/>
  <c r="Z343" s="1"/>
  <c r="S550"/>
  <c r="T550" s="1"/>
  <c r="Y550"/>
  <c r="Z550" s="1"/>
  <c r="Q550"/>
  <c r="R550" s="1"/>
  <c r="W550"/>
  <c r="X550" s="1"/>
  <c r="U550"/>
  <c r="V550" s="1"/>
  <c r="F39" i="22"/>
  <c r="O39" s="1"/>
  <c r="U394" i="28"/>
  <c r="V394" s="1"/>
  <c r="Y394"/>
  <c r="Z394" s="1"/>
  <c r="Q394"/>
  <c r="R394" s="1"/>
  <c r="W394"/>
  <c r="X394" s="1"/>
  <c r="S394"/>
  <c r="T394" s="1"/>
  <c r="W416"/>
  <c r="X416" s="1"/>
  <c r="U416"/>
  <c r="V416" s="1"/>
  <c r="S416"/>
  <c r="T416" s="1"/>
  <c r="Y416"/>
  <c r="Z416" s="1"/>
  <c r="Q416"/>
  <c r="R416" s="1"/>
  <c r="U706"/>
  <c r="V706" s="1"/>
  <c r="Y706"/>
  <c r="Z706" s="1"/>
  <c r="Q706"/>
  <c r="R706" s="1"/>
  <c r="W706"/>
  <c r="X706" s="1"/>
  <c r="S706"/>
  <c r="T706" s="1"/>
  <c r="K38" i="22"/>
  <c r="L38" s="1"/>
  <c r="I38"/>
  <c r="J38" s="1"/>
  <c r="G38"/>
  <c r="H38" s="1"/>
  <c r="M38"/>
  <c r="N38" s="1"/>
  <c r="E38"/>
  <c r="F38" s="1"/>
  <c r="W556" i="28"/>
  <c r="X556" s="1"/>
  <c r="U556"/>
  <c r="V556" s="1"/>
  <c r="S556"/>
  <c r="T556" s="1"/>
  <c r="Q556"/>
  <c r="R556" s="1"/>
  <c r="Y556"/>
  <c r="Z556" s="1"/>
  <c r="S413"/>
  <c r="T413" s="1"/>
  <c r="W413"/>
  <c r="X413" s="1"/>
  <c r="U413"/>
  <c r="V413" s="1"/>
  <c r="Y413"/>
  <c r="Z413" s="1"/>
  <c r="Q413"/>
  <c r="R413" s="1"/>
  <c r="S579"/>
  <c r="T579" s="1"/>
  <c r="U579"/>
  <c r="V579" s="1"/>
  <c r="Y579"/>
  <c r="Z579" s="1"/>
  <c r="Q579"/>
  <c r="R579" s="1"/>
  <c r="W579"/>
  <c r="X579" s="1"/>
  <c r="Y491"/>
  <c r="Z491" s="1"/>
  <c r="S491"/>
  <c r="T491" s="1"/>
  <c r="W491"/>
  <c r="X491" s="1"/>
  <c r="Q491"/>
  <c r="R491" s="1"/>
  <c r="U491"/>
  <c r="V491" s="1"/>
  <c r="W369"/>
  <c r="X369" s="1"/>
  <c r="S369"/>
  <c r="T369" s="1"/>
  <c r="Y369"/>
  <c r="Z369" s="1"/>
  <c r="Q369"/>
  <c r="R369" s="1"/>
  <c r="U369"/>
  <c r="V369" s="1"/>
  <c r="U689"/>
  <c r="V689" s="1"/>
  <c r="S689"/>
  <c r="T689" s="1"/>
  <c r="W689"/>
  <c r="X689" s="1"/>
  <c r="Y689"/>
  <c r="Z689" s="1"/>
  <c r="Q689"/>
  <c r="R689" s="1"/>
  <c r="S622"/>
  <c r="T622" s="1"/>
  <c r="W622"/>
  <c r="X622" s="1"/>
  <c r="U622"/>
  <c r="V622" s="1"/>
  <c r="Q622"/>
  <c r="R622" s="1"/>
  <c r="Y622"/>
  <c r="Z622" s="1"/>
  <c r="S399"/>
  <c r="T399" s="1"/>
  <c r="U399"/>
  <c r="V399" s="1"/>
  <c r="Y399"/>
  <c r="Z399" s="1"/>
  <c r="Q399"/>
  <c r="R399" s="1"/>
  <c r="W399"/>
  <c r="X399" s="1"/>
  <c r="W495"/>
  <c r="X495" s="1"/>
  <c r="Q495"/>
  <c r="R495" s="1"/>
  <c r="Y495"/>
  <c r="Z495" s="1"/>
  <c r="U495"/>
  <c r="V495" s="1"/>
  <c r="S495"/>
  <c r="T495" s="1"/>
  <c r="U730"/>
  <c r="V730" s="1"/>
  <c r="S730"/>
  <c r="T730" s="1"/>
  <c r="W730"/>
  <c r="X730" s="1"/>
  <c r="Y730"/>
  <c r="Z730" s="1"/>
  <c r="Q730"/>
  <c r="R730" s="1"/>
  <c r="W448"/>
  <c r="X448" s="1"/>
  <c r="U448"/>
  <c r="V448" s="1"/>
  <c r="Q448"/>
  <c r="R448" s="1"/>
  <c r="S448"/>
  <c r="T448" s="1"/>
  <c r="Y448"/>
  <c r="Z448" s="1"/>
  <c r="N14" i="31"/>
  <c r="W14" s="1"/>
  <c r="X14" s="1"/>
  <c r="W54" i="28"/>
  <c r="X54" s="1"/>
  <c r="Y26"/>
  <c r="Z26" s="1"/>
  <c r="W49"/>
  <c r="X49" s="1"/>
  <c r="S54"/>
  <c r="T54" s="1"/>
  <c r="Q70"/>
  <c r="R70" s="1"/>
  <c r="U62"/>
  <c r="V62" s="1"/>
  <c r="Q201"/>
  <c r="R201" s="1"/>
  <c r="N23" i="31"/>
  <c r="S23" s="1"/>
  <c r="T23" s="1"/>
  <c r="S301" i="28"/>
  <c r="T301" s="1"/>
  <c r="Y301"/>
  <c r="Z301" s="1"/>
  <c r="Q301"/>
  <c r="R301" s="1"/>
  <c r="W301"/>
  <c r="X301" s="1"/>
  <c r="U301"/>
  <c r="V301" s="1"/>
  <c r="S360"/>
  <c r="T360" s="1"/>
  <c r="U360"/>
  <c r="V360" s="1"/>
  <c r="Y360"/>
  <c r="Z360" s="1"/>
  <c r="Q360"/>
  <c r="R360" s="1"/>
  <c r="W360"/>
  <c r="X360" s="1"/>
  <c r="U376"/>
  <c r="V376" s="1"/>
  <c r="Y376"/>
  <c r="Z376" s="1"/>
  <c r="Q376"/>
  <c r="R376" s="1"/>
  <c r="W376"/>
  <c r="X376" s="1"/>
  <c r="S376"/>
  <c r="T376" s="1"/>
  <c r="W408"/>
  <c r="X408" s="1"/>
  <c r="U408"/>
  <c r="V408" s="1"/>
  <c r="S408"/>
  <c r="T408" s="1"/>
  <c r="Y408"/>
  <c r="Z408" s="1"/>
  <c r="Q408"/>
  <c r="R408" s="1"/>
  <c r="Y464"/>
  <c r="Z464" s="1"/>
  <c r="W464"/>
  <c r="X464" s="1"/>
  <c r="Q464"/>
  <c r="R464" s="1"/>
  <c r="U464"/>
  <c r="V464" s="1"/>
  <c r="S464"/>
  <c r="T464" s="1"/>
  <c r="U483"/>
  <c r="V483" s="1"/>
  <c r="S483"/>
  <c r="T483" s="1"/>
  <c r="Y483"/>
  <c r="Z483" s="1"/>
  <c r="W483"/>
  <c r="X483" s="1"/>
  <c r="Q483"/>
  <c r="R483" s="1"/>
  <c r="S502"/>
  <c r="T502" s="1"/>
  <c r="Y502"/>
  <c r="Z502" s="1"/>
  <c r="Q502"/>
  <c r="R502" s="1"/>
  <c r="W502"/>
  <c r="X502" s="1"/>
  <c r="U502"/>
  <c r="V502" s="1"/>
  <c r="S562"/>
  <c r="T562" s="1"/>
  <c r="W562"/>
  <c r="X562" s="1"/>
  <c r="Q562"/>
  <c r="R562" s="1"/>
  <c r="Y562"/>
  <c r="Z562" s="1"/>
  <c r="U562"/>
  <c r="V562" s="1"/>
  <c r="W570"/>
  <c r="X570" s="1"/>
  <c r="S570"/>
  <c r="T570" s="1"/>
  <c r="U570"/>
  <c r="V570" s="1"/>
  <c r="Q570"/>
  <c r="R570" s="1"/>
  <c r="Y570"/>
  <c r="Z570" s="1"/>
  <c r="U312"/>
  <c r="V312" s="1"/>
  <c r="S312"/>
  <c r="T312" s="1"/>
  <c r="W312"/>
  <c r="X312" s="1"/>
  <c r="Y312"/>
  <c r="Z312" s="1"/>
  <c r="Q312"/>
  <c r="R312" s="1"/>
  <c r="Y352"/>
  <c r="Z352" s="1"/>
  <c r="Q352"/>
  <c r="R352" s="1"/>
  <c r="S352"/>
  <c r="T352" s="1"/>
  <c r="W352"/>
  <c r="X352" s="1"/>
  <c r="U352"/>
  <c r="V352" s="1"/>
  <c r="W424"/>
  <c r="X424" s="1"/>
  <c r="U424"/>
  <c r="V424" s="1"/>
  <c r="S424"/>
  <c r="T424" s="1"/>
  <c r="Y424"/>
  <c r="Z424" s="1"/>
  <c r="Q424"/>
  <c r="R424" s="1"/>
  <c r="Q507"/>
  <c r="R507" s="1"/>
  <c r="S507"/>
  <c r="T507" s="1"/>
  <c r="Y507"/>
  <c r="Z507" s="1"/>
  <c r="U507"/>
  <c r="V507" s="1"/>
  <c r="W507"/>
  <c r="X507" s="1"/>
  <c r="S619"/>
  <c r="T619" s="1"/>
  <c r="Q619"/>
  <c r="R619" s="1"/>
  <c r="Y619"/>
  <c r="Z619" s="1"/>
  <c r="U619"/>
  <c r="V619" s="1"/>
  <c r="W619"/>
  <c r="X619" s="1"/>
  <c r="U670"/>
  <c r="V670" s="1"/>
  <c r="W670"/>
  <c r="X670" s="1"/>
  <c r="Q670"/>
  <c r="R670" s="1"/>
  <c r="Y670"/>
  <c r="Z670" s="1"/>
  <c r="S670"/>
  <c r="T670" s="1"/>
  <c r="U685"/>
  <c r="V685" s="1"/>
  <c r="Y685"/>
  <c r="Z685" s="1"/>
  <c r="Q685"/>
  <c r="R685" s="1"/>
  <c r="W685"/>
  <c r="X685" s="1"/>
  <c r="S685"/>
  <c r="T685" s="1"/>
  <c r="W710"/>
  <c r="X710" s="1"/>
  <c r="U710"/>
  <c r="V710" s="1"/>
  <c r="S710"/>
  <c r="T710" s="1"/>
  <c r="Y710"/>
  <c r="Z710" s="1"/>
  <c r="Q710"/>
  <c r="R710" s="1"/>
  <c r="S307"/>
  <c r="T307" s="1"/>
  <c r="U307"/>
  <c r="V307" s="1"/>
  <c r="Q307"/>
  <c r="R307" s="1"/>
  <c r="Y307"/>
  <c r="Z307" s="1"/>
  <c r="W307"/>
  <c r="X307" s="1"/>
  <c r="Q396"/>
  <c r="R396" s="1"/>
  <c r="U396"/>
  <c r="V396" s="1"/>
  <c r="W396"/>
  <c r="X396" s="1"/>
  <c r="Y396"/>
  <c r="Z396" s="1"/>
  <c r="S396"/>
  <c r="T396" s="1"/>
  <c r="U438"/>
  <c r="V438" s="1"/>
  <c r="S438"/>
  <c r="T438" s="1"/>
  <c r="Y438"/>
  <c r="Z438" s="1"/>
  <c r="Q438"/>
  <c r="R438" s="1"/>
  <c r="W438"/>
  <c r="X438" s="1"/>
  <c r="U446"/>
  <c r="V446" s="1"/>
  <c r="S446"/>
  <c r="T446" s="1"/>
  <c r="Q446"/>
  <c r="R446" s="1"/>
  <c r="Y446"/>
  <c r="Z446" s="1"/>
  <c r="W446"/>
  <c r="X446" s="1"/>
  <c r="Y534"/>
  <c r="Z534" s="1"/>
  <c r="Q534"/>
  <c r="R534" s="1"/>
  <c r="W534"/>
  <c r="X534" s="1"/>
  <c r="U534"/>
  <c r="V534" s="1"/>
  <c r="S534"/>
  <c r="T534" s="1"/>
  <c r="Y609"/>
  <c r="Z609" s="1"/>
  <c r="Q609"/>
  <c r="R609" s="1"/>
  <c r="W609"/>
  <c r="X609" s="1"/>
  <c r="U609"/>
  <c r="V609" s="1"/>
  <c r="S609"/>
  <c r="T609" s="1"/>
  <c r="Q657"/>
  <c r="R657" s="1"/>
  <c r="U657"/>
  <c r="V657" s="1"/>
  <c r="S657"/>
  <c r="T657" s="1"/>
  <c r="W657"/>
  <c r="X657" s="1"/>
  <c r="Y657"/>
  <c r="Z657" s="1"/>
  <c r="Y347"/>
  <c r="Z347" s="1"/>
  <c r="W347"/>
  <c r="X347" s="1"/>
  <c r="U347"/>
  <c r="V347" s="1"/>
  <c r="Q347"/>
  <c r="R347" s="1"/>
  <c r="S347"/>
  <c r="T347" s="1"/>
  <c r="Q321"/>
  <c r="R321" s="1"/>
  <c r="W321"/>
  <c r="X321" s="1"/>
  <c r="U321"/>
  <c r="V321" s="1"/>
  <c r="S321"/>
  <c r="T321" s="1"/>
  <c r="Y321"/>
  <c r="Z321" s="1"/>
  <c r="S334"/>
  <c r="T334" s="1"/>
  <c r="W334"/>
  <c r="X334" s="1"/>
  <c r="Q334"/>
  <c r="R334" s="1"/>
  <c r="Y334"/>
  <c r="Z334" s="1"/>
  <c r="U334"/>
  <c r="V334" s="1"/>
  <c r="W383"/>
  <c r="X383" s="1"/>
  <c r="S383"/>
  <c r="T383" s="1"/>
  <c r="Y383"/>
  <c r="Z383" s="1"/>
  <c r="U383"/>
  <c r="V383" s="1"/>
  <c r="Q383"/>
  <c r="R383" s="1"/>
  <c r="Y402"/>
  <c r="Z402" s="1"/>
  <c r="S402"/>
  <c r="T402" s="1"/>
  <c r="W402"/>
  <c r="X402" s="1"/>
  <c r="Q402"/>
  <c r="R402" s="1"/>
  <c r="U402"/>
  <c r="V402" s="1"/>
  <c r="Y510"/>
  <c r="Z510" s="1"/>
  <c r="Q510"/>
  <c r="R510" s="1"/>
  <c r="W510"/>
  <c r="X510" s="1"/>
  <c r="U510"/>
  <c r="V510" s="1"/>
  <c r="S510"/>
  <c r="T510" s="1"/>
  <c r="S647"/>
  <c r="T647" s="1"/>
  <c r="Y647"/>
  <c r="Z647" s="1"/>
  <c r="U647"/>
  <c r="V647" s="1"/>
  <c r="Q647"/>
  <c r="R647" s="1"/>
  <c r="W647"/>
  <c r="X647" s="1"/>
  <c r="Y355"/>
  <c r="Z355" s="1"/>
  <c r="Q355"/>
  <c r="R355" s="1"/>
  <c r="S355"/>
  <c r="T355" s="1"/>
  <c r="W355"/>
  <c r="X355" s="1"/>
  <c r="U355"/>
  <c r="V355" s="1"/>
  <c r="Q281"/>
  <c r="R281" s="1"/>
  <c r="W281"/>
  <c r="X281" s="1"/>
  <c r="U281"/>
  <c r="V281" s="1"/>
  <c r="Y281"/>
  <c r="Z281" s="1"/>
  <c r="S281"/>
  <c r="T281" s="1"/>
  <c r="S367"/>
  <c r="T367" s="1"/>
  <c r="Q367"/>
  <c r="R367" s="1"/>
  <c r="U367"/>
  <c r="V367" s="1"/>
  <c r="Y367"/>
  <c r="Z367" s="1"/>
  <c r="W367"/>
  <c r="X367" s="1"/>
  <c r="S457"/>
  <c r="T457" s="1"/>
  <c r="Q457"/>
  <c r="R457" s="1"/>
  <c r="Y457"/>
  <c r="Z457" s="1"/>
  <c r="U457"/>
  <c r="V457" s="1"/>
  <c r="W457"/>
  <c r="X457" s="1"/>
  <c r="W511"/>
  <c r="X511" s="1"/>
  <c r="Y511"/>
  <c r="Z511" s="1"/>
  <c r="U511"/>
  <c r="V511" s="1"/>
  <c r="S511"/>
  <c r="T511" s="1"/>
  <c r="Q511"/>
  <c r="R511" s="1"/>
  <c r="Q545"/>
  <c r="R545" s="1"/>
  <c r="U545"/>
  <c r="V545" s="1"/>
  <c r="S545"/>
  <c r="T545" s="1"/>
  <c r="W545"/>
  <c r="X545" s="1"/>
  <c r="Y545"/>
  <c r="Z545" s="1"/>
  <c r="W575"/>
  <c r="X575" s="1"/>
  <c r="Y575"/>
  <c r="Z575" s="1"/>
  <c r="S575"/>
  <c r="T575" s="1"/>
  <c r="Q575"/>
  <c r="R575" s="1"/>
  <c r="U575"/>
  <c r="V575" s="1"/>
  <c r="U692"/>
  <c r="V692" s="1"/>
  <c r="Y692"/>
  <c r="Z692" s="1"/>
  <c r="Q692"/>
  <c r="R692" s="1"/>
  <c r="W692"/>
  <c r="X692" s="1"/>
  <c r="S692"/>
  <c r="T692" s="1"/>
  <c r="Y754"/>
  <c r="Z754" s="1"/>
  <c r="S754"/>
  <c r="T754" s="1"/>
  <c r="Q754"/>
  <c r="R754" s="1"/>
  <c r="U754"/>
  <c r="V754" s="1"/>
  <c r="W754"/>
  <c r="X754" s="1"/>
  <c r="W322"/>
  <c r="X322" s="1"/>
  <c r="U322"/>
  <c r="V322" s="1"/>
  <c r="Q322"/>
  <c r="R322" s="1"/>
  <c r="Y322"/>
  <c r="Z322" s="1"/>
  <c r="S322"/>
  <c r="T322" s="1"/>
  <c r="Q333"/>
  <c r="R333" s="1"/>
  <c r="U333"/>
  <c r="V333" s="1"/>
  <c r="S333"/>
  <c r="T333" s="1"/>
  <c r="Y333"/>
  <c r="Z333" s="1"/>
  <c r="W333"/>
  <c r="X333" s="1"/>
  <c r="Y380"/>
  <c r="Z380" s="1"/>
  <c r="Q380"/>
  <c r="R380" s="1"/>
  <c r="U380"/>
  <c r="V380" s="1"/>
  <c r="W380"/>
  <c r="X380" s="1"/>
  <c r="S380"/>
  <c r="T380" s="1"/>
  <c r="S466"/>
  <c r="T466" s="1"/>
  <c r="Q466"/>
  <c r="R466" s="1"/>
  <c r="W466"/>
  <c r="X466" s="1"/>
  <c r="U466"/>
  <c r="V466" s="1"/>
  <c r="Y466"/>
  <c r="Z466" s="1"/>
  <c r="Y487"/>
  <c r="Z487" s="1"/>
  <c r="W487"/>
  <c r="X487" s="1"/>
  <c r="U487"/>
  <c r="V487" s="1"/>
  <c r="S487"/>
  <c r="T487" s="1"/>
  <c r="Q487"/>
  <c r="R487" s="1"/>
  <c r="W524"/>
  <c r="X524" s="1"/>
  <c r="U524"/>
  <c r="V524" s="1"/>
  <c r="Y524"/>
  <c r="Z524" s="1"/>
  <c r="S524"/>
  <c r="T524" s="1"/>
  <c r="Q524"/>
  <c r="R524" s="1"/>
  <c r="Y594"/>
  <c r="Z594" s="1"/>
  <c r="Q594"/>
  <c r="R594" s="1"/>
  <c r="U594"/>
  <c r="V594" s="1"/>
  <c r="W594"/>
  <c r="X594" s="1"/>
  <c r="S594"/>
  <c r="T594" s="1"/>
  <c r="Y637"/>
  <c r="Z637" s="1"/>
  <c r="Q637"/>
  <c r="R637" s="1"/>
  <c r="W637"/>
  <c r="X637" s="1"/>
  <c r="S637"/>
  <c r="T637" s="1"/>
  <c r="U637"/>
  <c r="V637" s="1"/>
  <c r="S701"/>
  <c r="T701" s="1"/>
  <c r="Q701"/>
  <c r="R701" s="1"/>
  <c r="Y701"/>
  <c r="Z701" s="1"/>
  <c r="W701"/>
  <c r="X701" s="1"/>
  <c r="U701"/>
  <c r="V701" s="1"/>
  <c r="S719"/>
  <c r="T719" s="1"/>
  <c r="Q719"/>
  <c r="R719" s="1"/>
  <c r="W719"/>
  <c r="X719" s="1"/>
  <c r="Y719"/>
  <c r="Z719" s="1"/>
  <c r="U719"/>
  <c r="V719" s="1"/>
  <c r="Y283"/>
  <c r="Z283" s="1"/>
  <c r="Q283"/>
  <c r="R283" s="1"/>
  <c r="W283"/>
  <c r="X283" s="1"/>
  <c r="U283"/>
  <c r="V283" s="1"/>
  <c r="S283"/>
  <c r="T283" s="1"/>
  <c r="Q363"/>
  <c r="R363" s="1"/>
  <c r="U363"/>
  <c r="V363" s="1"/>
  <c r="S363"/>
  <c r="T363" s="1"/>
  <c r="W363"/>
  <c r="X363" s="1"/>
  <c r="Y363"/>
  <c r="Z363" s="1"/>
  <c r="S519"/>
  <c r="T519" s="1"/>
  <c r="W519"/>
  <c r="X519" s="1"/>
  <c r="U519"/>
  <c r="V519" s="1"/>
  <c r="Y519"/>
  <c r="Z519" s="1"/>
  <c r="Q519"/>
  <c r="R519" s="1"/>
  <c r="W610"/>
  <c r="X610" s="1"/>
  <c r="U610"/>
  <c r="V610" s="1"/>
  <c r="S610"/>
  <c r="T610" s="1"/>
  <c r="Y610"/>
  <c r="Z610" s="1"/>
  <c r="Q610"/>
  <c r="R610" s="1"/>
  <c r="U629"/>
  <c r="V629" s="1"/>
  <c r="Y629"/>
  <c r="Z629" s="1"/>
  <c r="Q629"/>
  <c r="R629" s="1"/>
  <c r="S629"/>
  <c r="T629" s="1"/>
  <c r="W629"/>
  <c r="X629" s="1"/>
  <c r="U639"/>
  <c r="V639" s="1"/>
  <c r="Q639"/>
  <c r="R639" s="1"/>
  <c r="Y639"/>
  <c r="Z639" s="1"/>
  <c r="S639"/>
  <c r="T639" s="1"/>
  <c r="W639"/>
  <c r="X639" s="1"/>
  <c r="W751"/>
  <c r="X751" s="1"/>
  <c r="S751"/>
  <c r="T751" s="1"/>
  <c r="Q751"/>
  <c r="R751" s="1"/>
  <c r="Y751"/>
  <c r="Z751" s="1"/>
  <c r="U751"/>
  <c r="V751" s="1"/>
  <c r="S544"/>
  <c r="T544" s="1"/>
  <c r="Y544"/>
  <c r="Z544" s="1"/>
  <c r="Q544"/>
  <c r="R544" s="1"/>
  <c r="W544"/>
  <c r="X544" s="1"/>
  <c r="U544"/>
  <c r="V544" s="1"/>
  <c r="S43" i="34"/>
  <c r="T43" s="1"/>
  <c r="Y43"/>
  <c r="Z43" s="1"/>
  <c r="Q43"/>
  <c r="R43" s="1"/>
  <c r="W43"/>
  <c r="X43" s="1"/>
  <c r="U43"/>
  <c r="V43" s="1"/>
  <c r="Y493" i="28"/>
  <c r="Z493" s="1"/>
  <c r="W493"/>
  <c r="X493" s="1"/>
  <c r="S493"/>
  <c r="T493" s="1"/>
  <c r="Q493"/>
  <c r="R493" s="1"/>
  <c r="U493"/>
  <c r="V493" s="1"/>
  <c r="Q454"/>
  <c r="R454" s="1"/>
  <c r="W454"/>
  <c r="X454" s="1"/>
  <c r="U454"/>
  <c r="V454" s="1"/>
  <c r="S454"/>
  <c r="T454" s="1"/>
  <c r="Y454"/>
  <c r="Z454" s="1"/>
  <c r="Q741"/>
  <c r="R741" s="1"/>
  <c r="W741"/>
  <c r="X741" s="1"/>
  <c r="U741"/>
  <c r="V741" s="1"/>
  <c r="S741"/>
  <c r="T741" s="1"/>
  <c r="Y741"/>
  <c r="Z741" s="1"/>
  <c r="U415"/>
  <c r="V415" s="1"/>
  <c r="S415"/>
  <c r="T415" s="1"/>
  <c r="Y415"/>
  <c r="Z415" s="1"/>
  <c r="Q415"/>
  <c r="R415" s="1"/>
  <c r="W415"/>
  <c r="X415" s="1"/>
  <c r="Y532"/>
  <c r="Z532" s="1"/>
  <c r="S532"/>
  <c r="T532" s="1"/>
  <c r="W532"/>
  <c r="X532" s="1"/>
  <c r="U532"/>
  <c r="V532" s="1"/>
  <c r="Q532"/>
  <c r="R532" s="1"/>
  <c r="Y305"/>
  <c r="Z305" s="1"/>
  <c r="Q305"/>
  <c r="R305" s="1"/>
  <c r="W305"/>
  <c r="X305" s="1"/>
  <c r="U305"/>
  <c r="V305" s="1"/>
  <c r="S305"/>
  <c r="T305" s="1"/>
  <c r="Y24" i="34"/>
  <c r="Z24" s="1"/>
  <c r="S24"/>
  <c r="T24" s="1"/>
  <c r="W516" i="28"/>
  <c r="X516" s="1"/>
  <c r="Y516"/>
  <c r="Z516" s="1"/>
  <c r="U516"/>
  <c r="V516" s="1"/>
  <c r="S516"/>
  <c r="T516" s="1"/>
  <c r="Q516"/>
  <c r="R516" s="1"/>
  <c r="U693"/>
  <c r="V693" s="1"/>
  <c r="Y693"/>
  <c r="Z693" s="1"/>
  <c r="Q693"/>
  <c r="R693" s="1"/>
  <c r="S693"/>
  <c r="T693" s="1"/>
  <c r="W693"/>
  <c r="X693" s="1"/>
  <c r="S306"/>
  <c r="T306" s="1"/>
  <c r="W306"/>
  <c r="X306" s="1"/>
  <c r="U306"/>
  <c r="V306" s="1"/>
  <c r="Q306"/>
  <c r="R306" s="1"/>
  <c r="Y306"/>
  <c r="Z306" s="1"/>
  <c r="U727"/>
  <c r="V727" s="1"/>
  <c r="Q727"/>
  <c r="R727" s="1"/>
  <c r="W727"/>
  <c r="X727" s="1"/>
  <c r="Y727"/>
  <c r="Z727" s="1"/>
  <c r="S727"/>
  <c r="T727" s="1"/>
  <c r="Y315"/>
  <c r="Z315" s="1"/>
  <c r="W315"/>
  <c r="X315" s="1"/>
  <c r="U315"/>
  <c r="V315" s="1"/>
  <c r="Q315"/>
  <c r="R315" s="1"/>
  <c r="S315"/>
  <c r="T315" s="1"/>
  <c r="Q597"/>
  <c r="R597" s="1"/>
  <c r="S597"/>
  <c r="T597" s="1"/>
  <c r="W597"/>
  <c r="X597" s="1"/>
  <c r="Y597"/>
  <c r="Z597" s="1"/>
  <c r="U597"/>
  <c r="V597" s="1"/>
  <c r="S638"/>
  <c r="T638" s="1"/>
  <c r="Q638"/>
  <c r="R638" s="1"/>
  <c r="Y638"/>
  <c r="Z638" s="1"/>
  <c r="W638"/>
  <c r="X638" s="1"/>
  <c r="U638"/>
  <c r="V638" s="1"/>
  <c r="Q504"/>
  <c r="R504" s="1"/>
  <c r="W504"/>
  <c r="X504" s="1"/>
  <c r="U504"/>
  <c r="V504" s="1"/>
  <c r="Y504"/>
  <c r="Z504" s="1"/>
  <c r="S504"/>
  <c r="T504" s="1"/>
  <c r="M13" i="25"/>
  <c r="N13" s="1"/>
  <c r="G13"/>
  <c r="H13" s="1"/>
  <c r="S531" i="28"/>
  <c r="T531" s="1"/>
  <c r="Q531"/>
  <c r="R531" s="1"/>
  <c r="U531"/>
  <c r="V531" s="1"/>
  <c r="Y531"/>
  <c r="Z531" s="1"/>
  <c r="W531"/>
  <c r="X531" s="1"/>
  <c r="U472"/>
  <c r="V472" s="1"/>
  <c r="S472"/>
  <c r="T472" s="1"/>
  <c r="Q472"/>
  <c r="R472" s="1"/>
  <c r="Y472"/>
  <c r="Z472" s="1"/>
  <c r="W472"/>
  <c r="X472" s="1"/>
  <c r="Q404"/>
  <c r="R404" s="1"/>
  <c r="U404"/>
  <c r="V404" s="1"/>
  <c r="W404"/>
  <c r="X404" s="1"/>
  <c r="S404"/>
  <c r="T404" s="1"/>
  <c r="Y404"/>
  <c r="Z404" s="1"/>
  <c r="W660"/>
  <c r="X660" s="1"/>
  <c r="Y660"/>
  <c r="Z660" s="1"/>
  <c r="U660"/>
  <c r="V660" s="1"/>
  <c r="S660"/>
  <c r="T660" s="1"/>
  <c r="Q660"/>
  <c r="R660" s="1"/>
  <c r="W26"/>
  <c r="X26" s="1"/>
  <c r="I13" i="25"/>
  <c r="J13" s="1"/>
  <c r="S49" i="28"/>
  <c r="T49" s="1"/>
  <c r="U54"/>
  <c r="V54" s="1"/>
  <c r="S70"/>
  <c r="T70" s="1"/>
  <c r="W62"/>
  <c r="X62" s="1"/>
  <c r="U201"/>
  <c r="V201" s="1"/>
  <c r="W273"/>
  <c r="X273" s="1"/>
  <c r="U273"/>
  <c r="V273" s="1"/>
  <c r="S273"/>
  <c r="T273" s="1"/>
  <c r="Y273"/>
  <c r="Z273" s="1"/>
  <c r="Q273"/>
  <c r="R273" s="1"/>
  <c r="S344"/>
  <c r="T344" s="1"/>
  <c r="U344"/>
  <c r="V344" s="1"/>
  <c r="Q344"/>
  <c r="R344" s="1"/>
  <c r="Y344"/>
  <c r="Z344" s="1"/>
  <c r="W344"/>
  <c r="X344" s="1"/>
  <c r="U349"/>
  <c r="V349" s="1"/>
  <c r="S349"/>
  <c r="T349" s="1"/>
  <c r="Q349"/>
  <c r="R349" s="1"/>
  <c r="W349"/>
  <c r="X349" s="1"/>
  <c r="Y349"/>
  <c r="Z349" s="1"/>
  <c r="W374"/>
  <c r="X374" s="1"/>
  <c r="U374"/>
  <c r="V374" s="1"/>
  <c r="Q374"/>
  <c r="R374" s="1"/>
  <c r="Y374"/>
  <c r="Z374" s="1"/>
  <c r="S374"/>
  <c r="T374" s="1"/>
  <c r="U406"/>
  <c r="V406" s="1"/>
  <c r="S406"/>
  <c r="T406" s="1"/>
  <c r="Y406"/>
  <c r="Z406" s="1"/>
  <c r="Q406"/>
  <c r="R406" s="1"/>
  <c r="W406"/>
  <c r="X406" s="1"/>
  <c r="K40" i="22"/>
  <c r="L40" s="1"/>
  <c r="I40"/>
  <c r="J40" s="1"/>
  <c r="G40"/>
  <c r="H40" s="1"/>
  <c r="M40"/>
  <c r="N40" s="1"/>
  <c r="E40"/>
  <c r="F40" s="1"/>
  <c r="S480" i="28"/>
  <c r="T480" s="1"/>
  <c r="U480"/>
  <c r="V480" s="1"/>
  <c r="Y480"/>
  <c r="Z480" s="1"/>
  <c r="Q480"/>
  <c r="R480" s="1"/>
  <c r="W480"/>
  <c r="X480" s="1"/>
  <c r="Q501"/>
  <c r="R501" s="1"/>
  <c r="U501"/>
  <c r="V501" s="1"/>
  <c r="Y501"/>
  <c r="Z501" s="1"/>
  <c r="W501"/>
  <c r="X501" s="1"/>
  <c r="S501"/>
  <c r="T501" s="1"/>
  <c r="S552"/>
  <c r="T552" s="1"/>
  <c r="Y552"/>
  <c r="Z552" s="1"/>
  <c r="Q552"/>
  <c r="R552" s="1"/>
  <c r="W552"/>
  <c r="X552" s="1"/>
  <c r="U552"/>
  <c r="V552" s="1"/>
  <c r="U565"/>
  <c r="V565" s="1"/>
  <c r="Y565"/>
  <c r="Z565" s="1"/>
  <c r="Q565"/>
  <c r="R565" s="1"/>
  <c r="W565"/>
  <c r="X565" s="1"/>
  <c r="S565"/>
  <c r="T565" s="1"/>
  <c r="S643"/>
  <c r="T643" s="1"/>
  <c r="W643"/>
  <c r="X643" s="1"/>
  <c r="U643"/>
  <c r="V643" s="1"/>
  <c r="Y643"/>
  <c r="Z643" s="1"/>
  <c r="Q643"/>
  <c r="R643" s="1"/>
  <c r="S722"/>
  <c r="T722" s="1"/>
  <c r="W722"/>
  <c r="X722" s="1"/>
  <c r="U722"/>
  <c r="V722" s="1"/>
  <c r="Q722"/>
  <c r="R722" s="1"/>
  <c r="Y722"/>
  <c r="Z722" s="1"/>
  <c r="U600"/>
  <c r="V600" s="1"/>
  <c r="S600"/>
  <c r="T600" s="1"/>
  <c r="Y600"/>
  <c r="Z600" s="1"/>
  <c r="Q600"/>
  <c r="R600" s="1"/>
  <c r="W600"/>
  <c r="X600" s="1"/>
  <c r="S304"/>
  <c r="T304" s="1"/>
  <c r="Y304"/>
  <c r="Z304" s="1"/>
  <c r="Q304"/>
  <c r="R304" s="1"/>
  <c r="U304"/>
  <c r="V304" s="1"/>
  <c r="W304"/>
  <c r="X304" s="1"/>
  <c r="W422"/>
  <c r="X422" s="1"/>
  <c r="U422"/>
  <c r="V422" s="1"/>
  <c r="S422"/>
  <c r="T422" s="1"/>
  <c r="Y422"/>
  <c r="Z422" s="1"/>
  <c r="Q422"/>
  <c r="R422" s="1"/>
  <c r="U499"/>
  <c r="V499" s="1"/>
  <c r="Q499"/>
  <c r="R499" s="1"/>
  <c r="S499"/>
  <c r="T499" s="1"/>
  <c r="W499"/>
  <c r="X499" s="1"/>
  <c r="Y499"/>
  <c r="Z499" s="1"/>
  <c r="Y558"/>
  <c r="Z558" s="1"/>
  <c r="Q558"/>
  <c r="R558" s="1"/>
  <c r="W558"/>
  <c r="X558" s="1"/>
  <c r="S558"/>
  <c r="T558" s="1"/>
  <c r="U558"/>
  <c r="V558" s="1"/>
  <c r="W614"/>
  <c r="X614" s="1"/>
  <c r="U614"/>
  <c r="V614" s="1"/>
  <c r="S614"/>
  <c r="T614" s="1"/>
  <c r="Y614"/>
  <c r="Z614" s="1"/>
  <c r="Q614"/>
  <c r="R614" s="1"/>
  <c r="W669"/>
  <c r="X669" s="1"/>
  <c r="U669"/>
  <c r="V669" s="1"/>
  <c r="Y669"/>
  <c r="Z669" s="1"/>
  <c r="Q669"/>
  <c r="R669" s="1"/>
  <c r="S669"/>
  <c r="T669" s="1"/>
  <c r="Y755"/>
  <c r="Z755" s="1"/>
  <c r="U755"/>
  <c r="V755" s="1"/>
  <c r="Q755"/>
  <c r="R755" s="1"/>
  <c r="W755"/>
  <c r="X755" s="1"/>
  <c r="S755"/>
  <c r="T755" s="1"/>
  <c r="N24" i="37"/>
  <c r="Q390" i="28"/>
  <c r="R390" s="1"/>
  <c r="Y390"/>
  <c r="Z390" s="1"/>
  <c r="S390"/>
  <c r="T390" s="1"/>
  <c r="W390"/>
  <c r="X390" s="1"/>
  <c r="U390"/>
  <c r="V390" s="1"/>
  <c r="U603"/>
  <c r="V603" s="1"/>
  <c r="S603"/>
  <c r="T603" s="1"/>
  <c r="Y603"/>
  <c r="Z603" s="1"/>
  <c r="Q603"/>
  <c r="R603" s="1"/>
  <c r="W603"/>
  <c r="X603" s="1"/>
  <c r="Q646"/>
  <c r="R646" s="1"/>
  <c r="Y646"/>
  <c r="Z646" s="1"/>
  <c r="W646"/>
  <c r="X646" s="1"/>
  <c r="U646"/>
  <c r="V646" s="1"/>
  <c r="S646"/>
  <c r="T646" s="1"/>
  <c r="S704"/>
  <c r="T704" s="1"/>
  <c r="W704"/>
  <c r="X704" s="1"/>
  <c r="U704"/>
  <c r="V704" s="1"/>
  <c r="Y704"/>
  <c r="Z704" s="1"/>
  <c r="Q704"/>
  <c r="R704" s="1"/>
  <c r="Q729"/>
  <c r="R729" s="1"/>
  <c r="Y729"/>
  <c r="Z729" s="1"/>
  <c r="W729"/>
  <c r="X729" s="1"/>
  <c r="S729"/>
  <c r="T729" s="1"/>
  <c r="U729"/>
  <c r="V729" s="1"/>
  <c r="U744"/>
  <c r="V744" s="1"/>
  <c r="S744"/>
  <c r="T744" s="1"/>
  <c r="Y744"/>
  <c r="Z744" s="1"/>
  <c r="Q744"/>
  <c r="R744" s="1"/>
  <c r="W744"/>
  <c r="X744" s="1"/>
  <c r="Y540"/>
  <c r="Z540" s="1"/>
  <c r="S540"/>
  <c r="T540" s="1"/>
  <c r="Q540"/>
  <c r="R540" s="1"/>
  <c r="W540"/>
  <c r="X540" s="1"/>
  <c r="U540"/>
  <c r="V540" s="1"/>
  <c r="U563"/>
  <c r="V563" s="1"/>
  <c r="Y563"/>
  <c r="Z563" s="1"/>
  <c r="Q563"/>
  <c r="R563" s="1"/>
  <c r="S563"/>
  <c r="T563" s="1"/>
  <c r="W563"/>
  <c r="X563" s="1"/>
  <c r="Y566"/>
  <c r="Z566" s="1"/>
  <c r="Q566"/>
  <c r="R566" s="1"/>
  <c r="W566"/>
  <c r="X566" s="1"/>
  <c r="U566"/>
  <c r="V566" s="1"/>
  <c r="S566"/>
  <c r="T566" s="1"/>
  <c r="Y456"/>
  <c r="Z456" s="1"/>
  <c r="W456"/>
  <c r="X456" s="1"/>
  <c r="U456"/>
  <c r="V456" s="1"/>
  <c r="Q456"/>
  <c r="R456" s="1"/>
  <c r="S456"/>
  <c r="T456" s="1"/>
  <c r="S691"/>
  <c r="T691" s="1"/>
  <c r="U691"/>
  <c r="V691" s="1"/>
  <c r="Y691"/>
  <c r="Z691" s="1"/>
  <c r="W691"/>
  <c r="X691" s="1"/>
  <c r="Q691"/>
  <c r="R691" s="1"/>
  <c r="S277"/>
  <c r="T277" s="1"/>
  <c r="Y277"/>
  <c r="Z277" s="1"/>
  <c r="Q277"/>
  <c r="R277" s="1"/>
  <c r="W277"/>
  <c r="X277" s="1"/>
  <c r="U277"/>
  <c r="V277" s="1"/>
  <c r="S420"/>
  <c r="T420" s="1"/>
  <c r="Y420"/>
  <c r="Z420" s="1"/>
  <c r="Q420"/>
  <c r="R420" s="1"/>
  <c r="W420"/>
  <c r="X420" s="1"/>
  <c r="U420"/>
  <c r="V420" s="1"/>
  <c r="W429"/>
  <c r="X429" s="1"/>
  <c r="U429"/>
  <c r="V429" s="1"/>
  <c r="S429"/>
  <c r="T429" s="1"/>
  <c r="Y429"/>
  <c r="Z429" s="1"/>
  <c r="Q429"/>
  <c r="R429" s="1"/>
  <c r="K36" i="22"/>
  <c r="L36" s="1"/>
  <c r="M36"/>
  <c r="N36" s="1"/>
  <c r="I36"/>
  <c r="J36" s="1"/>
  <c r="G36"/>
  <c r="H36" s="1"/>
  <c r="E36"/>
  <c r="F36" s="1"/>
  <c r="M31"/>
  <c r="N31" s="1"/>
  <c r="E31"/>
  <c r="K31"/>
  <c r="L31" s="1"/>
  <c r="I31"/>
  <c r="J31" s="1"/>
  <c r="G31"/>
  <c r="H31" s="1"/>
  <c r="Q325" i="28"/>
  <c r="R325" s="1"/>
  <c r="U325"/>
  <c r="V325" s="1"/>
  <c r="S325"/>
  <c r="T325" s="1"/>
  <c r="Y325"/>
  <c r="Z325" s="1"/>
  <c r="W325"/>
  <c r="X325" s="1"/>
  <c r="U378"/>
  <c r="V378" s="1"/>
  <c r="Q378"/>
  <c r="R378" s="1"/>
  <c r="W378"/>
  <c r="X378" s="1"/>
  <c r="S378"/>
  <c r="T378" s="1"/>
  <c r="Y378"/>
  <c r="Z378" s="1"/>
  <c r="S521"/>
  <c r="T521" s="1"/>
  <c r="U521"/>
  <c r="V521" s="1"/>
  <c r="Q521"/>
  <c r="R521" s="1"/>
  <c r="W521"/>
  <c r="X521" s="1"/>
  <c r="Y521"/>
  <c r="Z521" s="1"/>
  <c r="Y681"/>
  <c r="Z681" s="1"/>
  <c r="Q681"/>
  <c r="R681" s="1"/>
  <c r="U681"/>
  <c r="V681" s="1"/>
  <c r="W681"/>
  <c r="X681" s="1"/>
  <c r="S681"/>
  <c r="T681" s="1"/>
  <c r="U711"/>
  <c r="V711" s="1"/>
  <c r="S711"/>
  <c r="T711" s="1"/>
  <c r="Q711"/>
  <c r="R711" s="1"/>
  <c r="Y711"/>
  <c r="Z711" s="1"/>
  <c r="W711"/>
  <c r="X711" s="1"/>
  <c r="W298"/>
  <c r="X298" s="1"/>
  <c r="U298"/>
  <c r="V298" s="1"/>
  <c r="S298"/>
  <c r="T298" s="1"/>
  <c r="Y298"/>
  <c r="Z298" s="1"/>
  <c r="Q298"/>
  <c r="R298" s="1"/>
  <c r="Y485"/>
  <c r="Z485" s="1"/>
  <c r="W485"/>
  <c r="X485" s="1"/>
  <c r="S485"/>
  <c r="T485" s="1"/>
  <c r="Q485"/>
  <c r="R485" s="1"/>
  <c r="U485"/>
  <c r="V485" s="1"/>
  <c r="W671"/>
  <c r="X671" s="1"/>
  <c r="S671"/>
  <c r="T671" s="1"/>
  <c r="U671"/>
  <c r="V671" s="1"/>
  <c r="Q671"/>
  <c r="R671" s="1"/>
  <c r="Y671"/>
  <c r="Z671" s="1"/>
  <c r="U318"/>
  <c r="V318" s="1"/>
  <c r="W318"/>
  <c r="X318" s="1"/>
  <c r="S318"/>
  <c r="T318" s="1"/>
  <c r="Y318"/>
  <c r="Z318" s="1"/>
  <c r="Q318"/>
  <c r="R318" s="1"/>
  <c r="U608"/>
  <c r="V608" s="1"/>
  <c r="S608"/>
  <c r="T608" s="1"/>
  <c r="Y608"/>
  <c r="Z608" s="1"/>
  <c r="W608"/>
  <c r="X608" s="1"/>
  <c r="Q608"/>
  <c r="R608" s="1"/>
  <c r="Q403"/>
  <c r="R403" s="1"/>
  <c r="U403"/>
  <c r="V403" s="1"/>
  <c r="S403"/>
  <c r="T403" s="1"/>
  <c r="W403"/>
  <c r="X403" s="1"/>
  <c r="Y403"/>
  <c r="Z403" s="1"/>
  <c r="G41" i="22"/>
  <c r="H41" s="1"/>
  <c r="M41"/>
  <c r="N41" s="1"/>
  <c r="K41"/>
  <c r="L41" s="1"/>
  <c r="E41"/>
  <c r="F41" s="1"/>
  <c r="I41"/>
  <c r="J41" s="1"/>
  <c r="W539" i="28"/>
  <c r="X539" s="1"/>
  <c r="U539"/>
  <c r="V539" s="1"/>
  <c r="Y539"/>
  <c r="Z539" s="1"/>
  <c r="S539"/>
  <c r="T539" s="1"/>
  <c r="Q539"/>
  <c r="R539" s="1"/>
  <c r="W409"/>
  <c r="X409" s="1"/>
  <c r="S409"/>
  <c r="T409" s="1"/>
  <c r="Y409"/>
  <c r="Z409" s="1"/>
  <c r="Q409"/>
  <c r="R409" s="1"/>
  <c r="U409"/>
  <c r="V409" s="1"/>
  <c r="U37" i="31"/>
  <c r="V37" s="1"/>
  <c r="Y37"/>
  <c r="Z37" s="1"/>
  <c r="Q37"/>
  <c r="R37" s="1"/>
  <c r="W37"/>
  <c r="X37" s="1"/>
  <c r="S37"/>
  <c r="T37" s="1"/>
  <c r="S358" i="28"/>
  <c r="T358" s="1"/>
  <c r="W358"/>
  <c r="X358" s="1"/>
  <c r="Q358"/>
  <c r="R358" s="1"/>
  <c r="Y358"/>
  <c r="Z358" s="1"/>
  <c r="U358"/>
  <c r="V358" s="1"/>
  <c r="S463"/>
  <c r="T463" s="1"/>
  <c r="Y463"/>
  <c r="Z463" s="1"/>
  <c r="Q463"/>
  <c r="R463" s="1"/>
  <c r="U463"/>
  <c r="V463" s="1"/>
  <c r="W463"/>
  <c r="X463" s="1"/>
  <c r="W679"/>
  <c r="X679" s="1"/>
  <c r="U679"/>
  <c r="V679" s="1"/>
  <c r="S679"/>
  <c r="T679" s="1"/>
  <c r="Y679"/>
  <c r="Z679" s="1"/>
  <c r="Q679"/>
  <c r="R679" s="1"/>
  <c r="K30" i="22"/>
  <c r="L30" s="1"/>
  <c r="G30"/>
  <c r="H30" s="1"/>
  <c r="M30"/>
  <c r="N30" s="1"/>
  <c r="E30"/>
  <c r="I30"/>
  <c r="J30" s="1"/>
  <c r="U42" i="31"/>
  <c r="V42" s="1"/>
  <c r="Y311" i="28"/>
  <c r="Z311" s="1"/>
  <c r="W311"/>
  <c r="X311" s="1"/>
  <c r="U311"/>
  <c r="V311" s="1"/>
  <c r="S311"/>
  <c r="T311" s="1"/>
  <c r="Q311"/>
  <c r="R311" s="1"/>
  <c r="W452"/>
  <c r="X452" s="1"/>
  <c r="Y452"/>
  <c r="Z452" s="1"/>
  <c r="U452"/>
  <c r="V452" s="1"/>
  <c r="S452"/>
  <c r="T452" s="1"/>
  <c r="Q452"/>
  <c r="R452" s="1"/>
  <c r="W634"/>
  <c r="X634" s="1"/>
  <c r="S634"/>
  <c r="T634" s="1"/>
  <c r="Y634"/>
  <c r="Z634" s="1"/>
  <c r="U634"/>
  <c r="V634" s="1"/>
  <c r="Q634"/>
  <c r="R634" s="1"/>
  <c r="U381"/>
  <c r="V381" s="1"/>
  <c r="Y381"/>
  <c r="Z381" s="1"/>
  <c r="Q381"/>
  <c r="R381" s="1"/>
  <c r="S381"/>
  <c r="T381" s="1"/>
  <c r="W381"/>
  <c r="X381" s="1"/>
  <c r="U450"/>
  <c r="V450" s="1"/>
  <c r="Q450"/>
  <c r="R450" s="1"/>
  <c r="Y450"/>
  <c r="Z450" s="1"/>
  <c r="W450"/>
  <c r="X450" s="1"/>
  <c r="S450"/>
  <c r="T450" s="1"/>
  <c r="Q709"/>
  <c r="R709" s="1"/>
  <c r="Y709"/>
  <c r="Z709" s="1"/>
  <c r="W709"/>
  <c r="X709" s="1"/>
  <c r="U709"/>
  <c r="V709" s="1"/>
  <c r="S709"/>
  <c r="T709" s="1"/>
  <c r="W589"/>
  <c r="X589" s="1"/>
  <c r="U589"/>
  <c r="V589" s="1"/>
  <c r="Q589"/>
  <c r="R589" s="1"/>
  <c r="Y589"/>
  <c r="Z589" s="1"/>
  <c r="S589"/>
  <c r="T589" s="1"/>
  <c r="W401"/>
  <c r="X401" s="1"/>
  <c r="S401"/>
  <c r="T401" s="1"/>
  <c r="Y401"/>
  <c r="Z401" s="1"/>
  <c r="Q401"/>
  <c r="R401" s="1"/>
  <c r="U401"/>
  <c r="V401" s="1"/>
  <c r="Q756"/>
  <c r="R756" s="1"/>
  <c r="Y756"/>
  <c r="Z756" s="1"/>
  <c r="W756"/>
  <c r="X756" s="1"/>
  <c r="U756"/>
  <c r="V756" s="1"/>
  <c r="S756"/>
  <c r="T756" s="1"/>
  <c r="G43" i="22"/>
  <c r="H43" s="1"/>
  <c r="M43"/>
  <c r="N43" s="1"/>
  <c r="E43"/>
  <c r="F43" s="1"/>
  <c r="K43"/>
  <c r="L43" s="1"/>
  <c r="I43"/>
  <c r="J43" s="1"/>
  <c r="Y308" i="28"/>
  <c r="Z308" s="1"/>
  <c r="W308"/>
  <c r="X308" s="1"/>
  <c r="S308"/>
  <c r="T308" s="1"/>
  <c r="Q308"/>
  <c r="R308" s="1"/>
  <c r="U308"/>
  <c r="V308" s="1"/>
  <c r="W578"/>
  <c r="X578" s="1"/>
  <c r="U578"/>
  <c r="V578" s="1"/>
  <c r="S578"/>
  <c r="T578" s="1"/>
  <c r="Q578"/>
  <c r="R578" s="1"/>
  <c r="Y578"/>
  <c r="Z578" s="1"/>
  <c r="Q737"/>
  <c r="R737" s="1"/>
  <c r="Y737"/>
  <c r="Z737" s="1"/>
  <c r="W737"/>
  <c r="X737" s="1"/>
  <c r="U737"/>
  <c r="V737" s="1"/>
  <c r="S737"/>
  <c r="T737" s="1"/>
  <c r="W586"/>
  <c r="X586" s="1"/>
  <c r="U586"/>
  <c r="V586" s="1"/>
  <c r="S586"/>
  <c r="T586" s="1"/>
  <c r="Q586"/>
  <c r="R586" s="1"/>
  <c r="Y586"/>
  <c r="Z586" s="1"/>
  <c r="Q49"/>
  <c r="R49" s="1"/>
  <c r="Y70"/>
  <c r="Z70" s="1"/>
  <c r="S62"/>
  <c r="T62" s="1"/>
  <c r="E13" i="25"/>
  <c r="I26" i="22"/>
  <c r="J26" s="1"/>
  <c r="K26"/>
  <c r="L26" s="1"/>
  <c r="G26"/>
  <c r="H26" s="1"/>
  <c r="M26"/>
  <c r="N26" s="1"/>
  <c r="E26"/>
  <c r="Y296" i="28"/>
  <c r="Z296" s="1"/>
  <c r="Q296"/>
  <c r="R296" s="1"/>
  <c r="W296"/>
  <c r="X296" s="1"/>
  <c r="U296"/>
  <c r="V296" s="1"/>
  <c r="S296"/>
  <c r="T296" s="1"/>
  <c r="S389"/>
  <c r="T389" s="1"/>
  <c r="W389"/>
  <c r="X389" s="1"/>
  <c r="U389"/>
  <c r="V389" s="1"/>
  <c r="Y389"/>
  <c r="Z389" s="1"/>
  <c r="Q389"/>
  <c r="R389" s="1"/>
  <c r="S373"/>
  <c r="T373" s="1"/>
  <c r="W373"/>
  <c r="X373" s="1"/>
  <c r="U373"/>
  <c r="V373" s="1"/>
  <c r="Y373"/>
  <c r="Z373" s="1"/>
  <c r="Q373"/>
  <c r="R373" s="1"/>
  <c r="S405"/>
  <c r="T405" s="1"/>
  <c r="W405"/>
  <c r="X405" s="1"/>
  <c r="U405"/>
  <c r="V405" s="1"/>
  <c r="Y405"/>
  <c r="Z405" s="1"/>
  <c r="Q405"/>
  <c r="R405" s="1"/>
  <c r="U458"/>
  <c r="V458" s="1"/>
  <c r="Y458"/>
  <c r="Z458" s="1"/>
  <c r="W458"/>
  <c r="X458" s="1"/>
  <c r="S458"/>
  <c r="T458" s="1"/>
  <c r="Q458"/>
  <c r="R458" s="1"/>
  <c r="S547"/>
  <c r="T547" s="1"/>
  <c r="Q547"/>
  <c r="R547" s="1"/>
  <c r="W547"/>
  <c r="X547" s="1"/>
  <c r="Y547"/>
  <c r="Z547" s="1"/>
  <c r="U547"/>
  <c r="V547" s="1"/>
  <c r="Y720"/>
  <c r="Z720" s="1"/>
  <c r="Q720"/>
  <c r="R720" s="1"/>
  <c r="U720"/>
  <c r="V720" s="1"/>
  <c r="S720"/>
  <c r="T720" s="1"/>
  <c r="W720"/>
  <c r="X720" s="1"/>
  <c r="W302"/>
  <c r="X302" s="1"/>
  <c r="S302"/>
  <c r="T302" s="1"/>
  <c r="Y302"/>
  <c r="Z302" s="1"/>
  <c r="Q302"/>
  <c r="R302" s="1"/>
  <c r="U302"/>
  <c r="V302" s="1"/>
  <c r="W326"/>
  <c r="X326" s="1"/>
  <c r="U326"/>
  <c r="V326" s="1"/>
  <c r="S326"/>
  <c r="T326" s="1"/>
  <c r="Y326"/>
  <c r="Z326" s="1"/>
  <c r="Q326"/>
  <c r="R326" s="1"/>
  <c r="U467"/>
  <c r="V467" s="1"/>
  <c r="S467"/>
  <c r="T467" s="1"/>
  <c r="Y467"/>
  <c r="Z467" s="1"/>
  <c r="Q467"/>
  <c r="R467" s="1"/>
  <c r="W467"/>
  <c r="X467" s="1"/>
  <c r="Y496"/>
  <c r="Z496" s="1"/>
  <c r="Q496"/>
  <c r="R496" s="1"/>
  <c r="U496"/>
  <c r="V496" s="1"/>
  <c r="W496"/>
  <c r="X496" s="1"/>
  <c r="S496"/>
  <c r="T496" s="1"/>
  <c r="U587"/>
  <c r="V587" s="1"/>
  <c r="S587"/>
  <c r="T587" s="1"/>
  <c r="Y587"/>
  <c r="Z587" s="1"/>
  <c r="W587"/>
  <c r="X587" s="1"/>
  <c r="Q587"/>
  <c r="R587" s="1"/>
  <c r="Y656"/>
  <c r="Z656" s="1"/>
  <c r="W656"/>
  <c r="X656" s="1"/>
  <c r="U656"/>
  <c r="V656" s="1"/>
  <c r="S656"/>
  <c r="T656" s="1"/>
  <c r="Q656"/>
  <c r="R656" s="1"/>
  <c r="Q707"/>
  <c r="R707" s="1"/>
  <c r="Y707"/>
  <c r="Z707" s="1"/>
  <c r="W707"/>
  <c r="X707" s="1"/>
  <c r="S707"/>
  <c r="T707" s="1"/>
  <c r="U707"/>
  <c r="V707" s="1"/>
  <c r="Q725"/>
  <c r="R725" s="1"/>
  <c r="Y725"/>
  <c r="Z725" s="1"/>
  <c r="W725"/>
  <c r="X725" s="1"/>
  <c r="U725"/>
  <c r="V725" s="1"/>
  <c r="S725"/>
  <c r="T725" s="1"/>
  <c r="S294"/>
  <c r="T294" s="1"/>
  <c r="Y294"/>
  <c r="Z294" s="1"/>
  <c r="Q294"/>
  <c r="R294" s="1"/>
  <c r="W294"/>
  <c r="X294" s="1"/>
  <c r="U294"/>
  <c r="V294" s="1"/>
  <c r="S340"/>
  <c r="T340" s="1"/>
  <c r="U340"/>
  <c r="V340" s="1"/>
  <c r="W340"/>
  <c r="X340" s="1"/>
  <c r="Y340"/>
  <c r="Z340" s="1"/>
  <c r="Q340"/>
  <c r="R340" s="1"/>
  <c r="S377"/>
  <c r="T377" s="1"/>
  <c r="Y377"/>
  <c r="Z377" s="1"/>
  <c r="Q377"/>
  <c r="R377" s="1"/>
  <c r="U377"/>
  <c r="V377" s="1"/>
  <c r="W377"/>
  <c r="X377" s="1"/>
  <c r="S528"/>
  <c r="T528" s="1"/>
  <c r="Y528"/>
  <c r="Z528" s="1"/>
  <c r="Q528"/>
  <c r="R528" s="1"/>
  <c r="W528"/>
  <c r="X528" s="1"/>
  <c r="U528"/>
  <c r="V528" s="1"/>
  <c r="Q593"/>
  <c r="R593" s="1"/>
  <c r="W593"/>
  <c r="X593" s="1"/>
  <c r="U593"/>
  <c r="V593" s="1"/>
  <c r="S593"/>
  <c r="T593" s="1"/>
  <c r="Y593"/>
  <c r="Z593" s="1"/>
  <c r="U699"/>
  <c r="V699" s="1"/>
  <c r="Y699"/>
  <c r="Z699" s="1"/>
  <c r="W699"/>
  <c r="X699" s="1"/>
  <c r="Q699"/>
  <c r="R699" s="1"/>
  <c r="S699"/>
  <c r="T699" s="1"/>
  <c r="Y728"/>
  <c r="Z728" s="1"/>
  <c r="Q728"/>
  <c r="R728" s="1"/>
  <c r="U728"/>
  <c r="V728" s="1"/>
  <c r="S728"/>
  <c r="T728" s="1"/>
  <c r="W728"/>
  <c r="X728" s="1"/>
  <c r="Q382"/>
  <c r="R382" s="1"/>
  <c r="S382"/>
  <c r="T382" s="1"/>
  <c r="W382"/>
  <c r="X382" s="1"/>
  <c r="Y382"/>
  <c r="Z382" s="1"/>
  <c r="U382"/>
  <c r="V382" s="1"/>
  <c r="Q607"/>
  <c r="R607" s="1"/>
  <c r="W607"/>
  <c r="X607" s="1"/>
  <c r="U607"/>
  <c r="V607" s="1"/>
  <c r="S607"/>
  <c r="T607" s="1"/>
  <c r="Y607"/>
  <c r="Z607" s="1"/>
  <c r="S412"/>
  <c r="T412" s="1"/>
  <c r="Y412"/>
  <c r="Z412" s="1"/>
  <c r="Q412"/>
  <c r="R412" s="1"/>
  <c r="W412"/>
  <c r="X412" s="1"/>
  <c r="U412"/>
  <c r="V412" s="1"/>
  <c r="S428"/>
  <c r="T428" s="1"/>
  <c r="Y428"/>
  <c r="Z428" s="1"/>
  <c r="Q428"/>
  <c r="R428" s="1"/>
  <c r="W428"/>
  <c r="X428" s="1"/>
  <c r="U428"/>
  <c r="V428" s="1"/>
  <c r="Q559"/>
  <c r="R559" s="1"/>
  <c r="U559"/>
  <c r="V559" s="1"/>
  <c r="W559"/>
  <c r="X559" s="1"/>
  <c r="S559"/>
  <c r="T559" s="1"/>
  <c r="Y559"/>
  <c r="Z559" s="1"/>
  <c r="S543"/>
  <c r="T543" s="1"/>
  <c r="Y543"/>
  <c r="Z543" s="1"/>
  <c r="Q543"/>
  <c r="R543" s="1"/>
  <c r="W543"/>
  <c r="X543" s="1"/>
  <c r="U543"/>
  <c r="V543" s="1"/>
  <c r="S743"/>
  <c r="T743" s="1"/>
  <c r="Y743"/>
  <c r="Z743" s="1"/>
  <c r="U743"/>
  <c r="V743" s="1"/>
  <c r="W743"/>
  <c r="X743" s="1"/>
  <c r="Q743"/>
  <c r="R743" s="1"/>
  <c r="U368"/>
  <c r="V368" s="1"/>
  <c r="Y368"/>
  <c r="Z368" s="1"/>
  <c r="Q368"/>
  <c r="R368" s="1"/>
  <c r="W368"/>
  <c r="X368" s="1"/>
  <c r="S368"/>
  <c r="T368" s="1"/>
  <c r="W517"/>
  <c r="X517" s="1"/>
  <c r="S517"/>
  <c r="T517" s="1"/>
  <c r="Y517"/>
  <c r="Z517" s="1"/>
  <c r="Q517"/>
  <c r="R517" s="1"/>
  <c r="U517"/>
  <c r="V517" s="1"/>
  <c r="Y591"/>
  <c r="Z591" s="1"/>
  <c r="Q591"/>
  <c r="R591" s="1"/>
  <c r="W591"/>
  <c r="X591" s="1"/>
  <c r="S591"/>
  <c r="T591" s="1"/>
  <c r="U591"/>
  <c r="V591" s="1"/>
  <c r="W677"/>
  <c r="X677" s="1"/>
  <c r="U677"/>
  <c r="V677" s="1"/>
  <c r="Y677"/>
  <c r="Z677" s="1"/>
  <c r="S677"/>
  <c r="T677" s="1"/>
  <c r="Q677"/>
  <c r="R677" s="1"/>
  <c r="S512"/>
  <c r="T512" s="1"/>
  <c r="Q512"/>
  <c r="R512" s="1"/>
  <c r="W512"/>
  <c r="X512" s="1"/>
  <c r="U512"/>
  <c r="V512" s="1"/>
  <c r="Y512"/>
  <c r="Z512" s="1"/>
  <c r="W602"/>
  <c r="X602" s="1"/>
  <c r="U602"/>
  <c r="V602" s="1"/>
  <c r="S602"/>
  <c r="T602" s="1"/>
  <c r="Y602"/>
  <c r="Z602" s="1"/>
  <c r="Q602"/>
  <c r="R602" s="1"/>
  <c r="U698"/>
  <c r="V698" s="1"/>
  <c r="Y698"/>
  <c r="Z698" s="1"/>
  <c r="Q698"/>
  <c r="R698" s="1"/>
  <c r="W698"/>
  <c r="X698" s="1"/>
  <c r="S698"/>
  <c r="T698" s="1"/>
  <c r="S269"/>
  <c r="T269" s="1"/>
  <c r="U269"/>
  <c r="V269" s="1"/>
  <c r="Y269"/>
  <c r="Z269" s="1"/>
  <c r="Q269"/>
  <c r="R269" s="1"/>
  <c r="W269"/>
  <c r="X269" s="1"/>
  <c r="G23" i="22"/>
  <c r="H23" s="1"/>
  <c r="K23"/>
  <c r="L23" s="1"/>
  <c r="W268" i="28"/>
  <c r="X268" s="1"/>
  <c r="Y268"/>
  <c r="Z268" s="1"/>
  <c r="U268"/>
  <c r="V268" s="1"/>
  <c r="S268"/>
  <c r="T268" s="1"/>
  <c r="Q268"/>
  <c r="R268" s="1"/>
  <c r="M23" i="22"/>
  <c r="N23" s="1"/>
  <c r="U267" i="28"/>
  <c r="V267" s="1"/>
  <c r="Y267"/>
  <c r="Z267" s="1"/>
  <c r="S267"/>
  <c r="T267" s="1"/>
  <c r="Q267"/>
  <c r="R267" s="1"/>
  <c r="W267"/>
  <c r="X267" s="1"/>
  <c r="K23" i="25"/>
  <c r="L23" s="1"/>
  <c r="I23"/>
  <c r="J23" s="1"/>
  <c r="G23"/>
  <c r="H23" s="1"/>
  <c r="E23"/>
  <c r="M23"/>
  <c r="N23" s="1"/>
  <c r="Y265" i="28"/>
  <c r="Z265" s="1"/>
  <c r="W265"/>
  <c r="X265" s="1"/>
  <c r="Q265"/>
  <c r="R265" s="1"/>
  <c r="U265"/>
  <c r="V265" s="1"/>
  <c r="S265"/>
  <c r="T265" s="1"/>
  <c r="S266"/>
  <c r="T266" s="1"/>
  <c r="Y266"/>
  <c r="Z266" s="1"/>
  <c r="W266"/>
  <c r="X266" s="1"/>
  <c r="Q266"/>
  <c r="R266" s="1"/>
  <c r="U266"/>
  <c r="V266" s="1"/>
  <c r="E23" i="34"/>
  <c r="N23" s="1"/>
  <c r="E23" i="37"/>
  <c r="N23" s="1"/>
  <c r="W264" i="28"/>
  <c r="X264" s="1"/>
  <c r="U264"/>
  <c r="V264" s="1"/>
  <c r="S264"/>
  <c r="T264" s="1"/>
  <c r="Q264"/>
  <c r="R264" s="1"/>
  <c r="Y264"/>
  <c r="Z264" s="1"/>
  <c r="Y208"/>
  <c r="Z208" s="1"/>
  <c r="S208"/>
  <c r="T208" s="1"/>
  <c r="Q208"/>
  <c r="R208" s="1"/>
  <c r="W208"/>
  <c r="X208" s="1"/>
  <c r="U208"/>
  <c r="V208" s="1"/>
  <c r="W211"/>
  <c r="X211" s="1"/>
  <c r="S211"/>
  <c r="T211" s="1"/>
  <c r="U211"/>
  <c r="V211" s="1"/>
  <c r="Y211"/>
  <c r="Z211" s="1"/>
  <c r="Q211"/>
  <c r="R211" s="1"/>
  <c r="S209"/>
  <c r="T209" s="1"/>
  <c r="W209"/>
  <c r="X209" s="1"/>
  <c r="Y209"/>
  <c r="Z209" s="1"/>
  <c r="U209"/>
  <c r="V209" s="1"/>
  <c r="Q209"/>
  <c r="R209" s="1"/>
  <c r="U212"/>
  <c r="V212" s="1"/>
  <c r="Y212"/>
  <c r="Z212" s="1"/>
  <c r="S212"/>
  <c r="T212" s="1"/>
  <c r="Q212"/>
  <c r="R212" s="1"/>
  <c r="W212"/>
  <c r="X212" s="1"/>
  <c r="W213"/>
  <c r="X213" s="1"/>
  <c r="S213"/>
  <c r="T213" s="1"/>
  <c r="Y213"/>
  <c r="Z213" s="1"/>
  <c r="U213"/>
  <c r="V213" s="1"/>
  <c r="Q213"/>
  <c r="R213" s="1"/>
  <c r="K21" i="25"/>
  <c r="L21" s="1"/>
  <c r="I21"/>
  <c r="J21" s="1"/>
  <c r="E21"/>
  <c r="G21"/>
  <c r="H21" s="1"/>
  <c r="M21"/>
  <c r="N21" s="1"/>
  <c r="W206" i="28"/>
  <c r="X206" s="1"/>
  <c r="S206"/>
  <c r="T206" s="1"/>
  <c r="U206"/>
  <c r="V206" s="1"/>
  <c r="Y206"/>
  <c r="Z206" s="1"/>
  <c r="Q206"/>
  <c r="R206" s="1"/>
  <c r="E21" i="34"/>
  <c r="N21" s="1"/>
  <c r="Q205" i="28"/>
  <c r="R205" s="1"/>
  <c r="W205"/>
  <c r="X205" s="1"/>
  <c r="U205"/>
  <c r="V205" s="1"/>
  <c r="Y205"/>
  <c r="Z205" s="1"/>
  <c r="S205"/>
  <c r="T205" s="1"/>
  <c r="F21" i="22"/>
  <c r="N21" i="31"/>
  <c r="Y185" i="28"/>
  <c r="Z185" s="1"/>
  <c r="U200"/>
  <c r="V200" s="1"/>
  <c r="W200"/>
  <c r="X200" s="1"/>
  <c r="Y200"/>
  <c r="Z200" s="1"/>
  <c r="S200"/>
  <c r="T200" s="1"/>
  <c r="Q200"/>
  <c r="R200" s="1"/>
  <c r="W204"/>
  <c r="X204" s="1"/>
  <c r="S204"/>
  <c r="T204" s="1"/>
  <c r="Q204"/>
  <c r="R204" s="1"/>
  <c r="U204"/>
  <c r="V204" s="1"/>
  <c r="Y204"/>
  <c r="Z204" s="1"/>
  <c r="W203"/>
  <c r="X203" s="1"/>
  <c r="Q203"/>
  <c r="R203" s="1"/>
  <c r="Y203"/>
  <c r="Z203" s="1"/>
  <c r="U203"/>
  <c r="V203" s="1"/>
  <c r="S203"/>
  <c r="T203" s="1"/>
  <c r="W202"/>
  <c r="X202" s="1"/>
  <c r="Q202"/>
  <c r="R202" s="1"/>
  <c r="Y202"/>
  <c r="Z202" s="1"/>
  <c r="U202"/>
  <c r="V202" s="1"/>
  <c r="S202"/>
  <c r="T202" s="1"/>
  <c r="Q198"/>
  <c r="R198" s="1"/>
  <c r="W198"/>
  <c r="X198" s="1"/>
  <c r="U198"/>
  <c r="V198" s="1"/>
  <c r="S198"/>
  <c r="T198" s="1"/>
  <c r="Y198"/>
  <c r="Z198" s="1"/>
  <c r="S196"/>
  <c r="T196" s="1"/>
  <c r="Y196"/>
  <c r="Z196" s="1"/>
  <c r="W196"/>
  <c r="X196" s="1"/>
  <c r="Q196"/>
  <c r="R196" s="1"/>
  <c r="U196"/>
  <c r="V196" s="1"/>
  <c r="Y195"/>
  <c r="Z195" s="1"/>
  <c r="S195"/>
  <c r="T195" s="1"/>
  <c r="W195"/>
  <c r="X195" s="1"/>
  <c r="Q195"/>
  <c r="R195" s="1"/>
  <c r="U195"/>
  <c r="V195" s="1"/>
  <c r="Q197"/>
  <c r="R197" s="1"/>
  <c r="W197"/>
  <c r="X197" s="1"/>
  <c r="S197"/>
  <c r="T197" s="1"/>
  <c r="Y197"/>
  <c r="Z197" s="1"/>
  <c r="U197"/>
  <c r="V197" s="1"/>
  <c r="Y193"/>
  <c r="Z193" s="1"/>
  <c r="U193"/>
  <c r="V193" s="1"/>
  <c r="W193"/>
  <c r="X193" s="1"/>
  <c r="S193"/>
  <c r="T193" s="1"/>
  <c r="Q193"/>
  <c r="R193" s="1"/>
  <c r="W194"/>
  <c r="X194" s="1"/>
  <c r="U194"/>
  <c r="V194" s="1"/>
  <c r="S194"/>
  <c r="T194" s="1"/>
  <c r="Y194"/>
  <c r="Z194" s="1"/>
  <c r="Q194"/>
  <c r="R194" s="1"/>
  <c r="W185"/>
  <c r="X185" s="1"/>
  <c r="U185"/>
  <c r="V185" s="1"/>
  <c r="U192"/>
  <c r="V192" s="1"/>
  <c r="S192"/>
  <c r="T192" s="1"/>
  <c r="Y192"/>
  <c r="Z192" s="1"/>
  <c r="Q192"/>
  <c r="R192" s="1"/>
  <c r="W192"/>
  <c r="X192" s="1"/>
  <c r="U190"/>
  <c r="V190" s="1"/>
  <c r="S190"/>
  <c r="T190" s="1"/>
  <c r="W190"/>
  <c r="X190" s="1"/>
  <c r="Y190"/>
  <c r="Z190" s="1"/>
  <c r="Q190"/>
  <c r="R190" s="1"/>
  <c r="Y191"/>
  <c r="Z191" s="1"/>
  <c r="S191"/>
  <c r="T191" s="1"/>
  <c r="Q191"/>
  <c r="R191" s="1"/>
  <c r="W191"/>
  <c r="X191" s="1"/>
  <c r="U191"/>
  <c r="V191" s="1"/>
  <c r="Y184"/>
  <c r="Z184" s="1"/>
  <c r="U184"/>
  <c r="V184" s="1"/>
  <c r="Q184"/>
  <c r="R184" s="1"/>
  <c r="S184"/>
  <c r="T184" s="1"/>
  <c r="W184"/>
  <c r="X184" s="1"/>
  <c r="W182"/>
  <c r="X182" s="1"/>
  <c r="S182"/>
  <c r="T182" s="1"/>
  <c r="Q182"/>
  <c r="R182" s="1"/>
  <c r="U182"/>
  <c r="V182" s="1"/>
  <c r="Y182"/>
  <c r="Z182" s="1"/>
  <c r="K20" i="25"/>
  <c r="L20" s="1"/>
  <c r="E20"/>
  <c r="I20"/>
  <c r="J20" s="1"/>
  <c r="M20"/>
  <c r="N20" s="1"/>
  <c r="G20"/>
  <c r="H20" s="1"/>
  <c r="Q181" i="28"/>
  <c r="R181" s="1"/>
  <c r="S181"/>
  <c r="T181" s="1"/>
  <c r="W181"/>
  <c r="X181" s="1"/>
  <c r="Y181"/>
  <c r="Z181" s="1"/>
  <c r="U181"/>
  <c r="V181" s="1"/>
  <c r="N20" i="37"/>
  <c r="M20" i="22"/>
  <c r="N20" s="1"/>
  <c r="K20"/>
  <c r="L20" s="1"/>
  <c r="I20"/>
  <c r="J20" s="1"/>
  <c r="E20"/>
  <c r="G20"/>
  <c r="H20" s="1"/>
  <c r="U188" i="28"/>
  <c r="V188" s="1"/>
  <c r="Q188"/>
  <c r="R188" s="1"/>
  <c r="S188"/>
  <c r="T188" s="1"/>
  <c r="Y188"/>
  <c r="Z188" s="1"/>
  <c r="W188"/>
  <c r="X188" s="1"/>
  <c r="W186"/>
  <c r="X186" s="1"/>
  <c r="Q186"/>
  <c r="R186" s="1"/>
  <c r="S186"/>
  <c r="T186" s="1"/>
  <c r="Y186"/>
  <c r="Z186" s="1"/>
  <c r="U186"/>
  <c r="V186" s="1"/>
  <c r="E20" i="31"/>
  <c r="N20" s="1"/>
  <c r="S187" i="28"/>
  <c r="T187" s="1"/>
  <c r="Q187"/>
  <c r="R187" s="1"/>
  <c r="Y187"/>
  <c r="Z187" s="1"/>
  <c r="U187"/>
  <c r="V187" s="1"/>
  <c r="W187"/>
  <c r="X187" s="1"/>
  <c r="N20" i="34"/>
  <c r="Q189" i="28"/>
  <c r="R189" s="1"/>
  <c r="Y189"/>
  <c r="Z189" s="1"/>
  <c r="W189"/>
  <c r="X189" s="1"/>
  <c r="U189"/>
  <c r="V189" s="1"/>
  <c r="S189"/>
  <c r="T189" s="1"/>
  <c r="S183"/>
  <c r="T183" s="1"/>
  <c r="U183"/>
  <c r="V183" s="1"/>
  <c r="Q183"/>
  <c r="R183" s="1"/>
  <c r="Y183"/>
  <c r="Z183" s="1"/>
  <c r="W183"/>
  <c r="X183" s="1"/>
  <c r="S175"/>
  <c r="T175" s="1"/>
  <c r="U175"/>
  <c r="V175" s="1"/>
  <c r="Y175"/>
  <c r="Z175" s="1"/>
  <c r="Q175"/>
  <c r="R175" s="1"/>
  <c r="W175"/>
  <c r="X175" s="1"/>
  <c r="Q176"/>
  <c r="R176" s="1"/>
  <c r="S176"/>
  <c r="T176" s="1"/>
  <c r="U176"/>
  <c r="V176" s="1"/>
  <c r="W176"/>
  <c r="X176" s="1"/>
  <c r="Y176"/>
  <c r="Z176" s="1"/>
  <c r="W179"/>
  <c r="X179" s="1"/>
  <c r="Q179"/>
  <c r="R179" s="1"/>
  <c r="U179"/>
  <c r="V179" s="1"/>
  <c r="S179"/>
  <c r="T179" s="1"/>
  <c r="Y179"/>
  <c r="Z179" s="1"/>
  <c r="U177"/>
  <c r="V177" s="1"/>
  <c r="Q177"/>
  <c r="R177" s="1"/>
  <c r="S177"/>
  <c r="T177" s="1"/>
  <c r="Y177"/>
  <c r="Z177" s="1"/>
  <c r="W177"/>
  <c r="X177" s="1"/>
  <c r="Y174"/>
  <c r="Z174" s="1"/>
  <c r="Q174"/>
  <c r="R174" s="1"/>
  <c r="U174"/>
  <c r="V174" s="1"/>
  <c r="S174"/>
  <c r="T174" s="1"/>
  <c r="W174"/>
  <c r="X174" s="1"/>
  <c r="Q173"/>
  <c r="R173" s="1"/>
  <c r="W173"/>
  <c r="X173" s="1"/>
  <c r="U173"/>
  <c r="V173" s="1"/>
  <c r="Y173"/>
  <c r="Z173" s="1"/>
  <c r="S173"/>
  <c r="T173" s="1"/>
  <c r="W170"/>
  <c r="X170" s="1"/>
  <c r="U170"/>
  <c r="V170" s="1"/>
  <c r="Y170"/>
  <c r="Z170" s="1"/>
  <c r="Q170"/>
  <c r="R170" s="1"/>
  <c r="Y159"/>
  <c r="Z159" s="1"/>
  <c r="Y162"/>
  <c r="Z162" s="1"/>
  <c r="U162"/>
  <c r="V162" s="1"/>
  <c r="U171"/>
  <c r="V171" s="1"/>
  <c r="Y171"/>
  <c r="Z171" s="1"/>
  <c r="S171"/>
  <c r="T171" s="1"/>
  <c r="W171"/>
  <c r="X171" s="1"/>
  <c r="Q171"/>
  <c r="R171" s="1"/>
  <c r="U168"/>
  <c r="V168" s="1"/>
  <c r="S168"/>
  <c r="T168" s="1"/>
  <c r="Y168"/>
  <c r="Z168" s="1"/>
  <c r="Q168"/>
  <c r="R168" s="1"/>
  <c r="W168"/>
  <c r="X168" s="1"/>
  <c r="Y169"/>
  <c r="Z169" s="1"/>
  <c r="U169"/>
  <c r="V169" s="1"/>
  <c r="W169"/>
  <c r="X169" s="1"/>
  <c r="S169"/>
  <c r="T169" s="1"/>
  <c r="Q169"/>
  <c r="R169" s="1"/>
  <c r="Q172"/>
  <c r="R172" s="1"/>
  <c r="U172"/>
  <c r="V172" s="1"/>
  <c r="W172"/>
  <c r="X172" s="1"/>
  <c r="Y172"/>
  <c r="Z172" s="1"/>
  <c r="S172"/>
  <c r="T172" s="1"/>
  <c r="Q162"/>
  <c r="R162" s="1"/>
  <c r="S159"/>
  <c r="T159" s="1"/>
  <c r="Y166"/>
  <c r="Z166" s="1"/>
  <c r="U166"/>
  <c r="V166" s="1"/>
  <c r="S166"/>
  <c r="T166" s="1"/>
  <c r="Q166"/>
  <c r="R166" s="1"/>
  <c r="W166"/>
  <c r="X166" s="1"/>
  <c r="S162"/>
  <c r="T162" s="1"/>
  <c r="U159"/>
  <c r="V159" s="1"/>
  <c r="U167"/>
  <c r="V167" s="1"/>
  <c r="S167"/>
  <c r="T167" s="1"/>
  <c r="W167"/>
  <c r="X167" s="1"/>
  <c r="Y167"/>
  <c r="Z167" s="1"/>
  <c r="Q167"/>
  <c r="R167" s="1"/>
  <c r="Q159"/>
  <c r="R159" s="1"/>
  <c r="W157"/>
  <c r="X157" s="1"/>
  <c r="U157"/>
  <c r="V157" s="1"/>
  <c r="Y157"/>
  <c r="Z157" s="1"/>
  <c r="S157"/>
  <c r="T157" s="1"/>
  <c r="Q157"/>
  <c r="R157" s="1"/>
  <c r="Y164"/>
  <c r="Z164" s="1"/>
  <c r="S164"/>
  <c r="T164" s="1"/>
  <c r="Q164"/>
  <c r="R164" s="1"/>
  <c r="U164"/>
  <c r="V164" s="1"/>
  <c r="W164"/>
  <c r="X164" s="1"/>
  <c r="Q161"/>
  <c r="R161" s="1"/>
  <c r="U161"/>
  <c r="V161" s="1"/>
  <c r="Y161"/>
  <c r="Z161" s="1"/>
  <c r="S161"/>
  <c r="T161" s="1"/>
  <c r="W161"/>
  <c r="X161" s="1"/>
  <c r="K19" i="25"/>
  <c r="L19" s="1"/>
  <c r="M19"/>
  <c r="N19" s="1"/>
  <c r="G19"/>
  <c r="H19" s="1"/>
  <c r="E19"/>
  <c r="F19" s="1"/>
  <c r="I19"/>
  <c r="J19" s="1"/>
  <c r="W158" i="28"/>
  <c r="X158" s="1"/>
  <c r="U158"/>
  <c r="V158" s="1"/>
  <c r="Q158"/>
  <c r="R158" s="1"/>
  <c r="S158"/>
  <c r="T158" s="1"/>
  <c r="Y158"/>
  <c r="Z158" s="1"/>
  <c r="E19" i="22"/>
  <c r="K19"/>
  <c r="L19" s="1"/>
  <c r="G19"/>
  <c r="H19" s="1"/>
  <c r="I19"/>
  <c r="J19" s="1"/>
  <c r="M19"/>
  <c r="N19" s="1"/>
  <c r="U160" i="28"/>
  <c r="V160" s="1"/>
  <c r="W160"/>
  <c r="X160" s="1"/>
  <c r="Y160"/>
  <c r="Z160" s="1"/>
  <c r="S160"/>
  <c r="T160" s="1"/>
  <c r="Q160"/>
  <c r="R160" s="1"/>
  <c r="N19" i="34"/>
  <c r="S163" i="28"/>
  <c r="T163" s="1"/>
  <c r="Q163"/>
  <c r="R163" s="1"/>
  <c r="W163"/>
  <c r="X163" s="1"/>
  <c r="Y163"/>
  <c r="Z163" s="1"/>
  <c r="U163"/>
  <c r="V163" s="1"/>
  <c r="N19" i="31"/>
  <c r="Q165" i="28"/>
  <c r="R165" s="1"/>
  <c r="W165"/>
  <c r="X165" s="1"/>
  <c r="U165"/>
  <c r="V165" s="1"/>
  <c r="Y165"/>
  <c r="Z165" s="1"/>
  <c r="S165"/>
  <c r="T165" s="1"/>
  <c r="Y148"/>
  <c r="Z148" s="1"/>
  <c r="W148"/>
  <c r="X148" s="1"/>
  <c r="S148"/>
  <c r="T148" s="1"/>
  <c r="Q148"/>
  <c r="R148" s="1"/>
  <c r="Y156"/>
  <c r="Z156" s="1"/>
  <c r="W156"/>
  <c r="X156" s="1"/>
  <c r="Q156"/>
  <c r="R156" s="1"/>
  <c r="U156"/>
  <c r="V156" s="1"/>
  <c r="S156"/>
  <c r="T156" s="1"/>
  <c r="Y151"/>
  <c r="Z151" s="1"/>
  <c r="W151"/>
  <c r="X151" s="1"/>
  <c r="U151"/>
  <c r="V151" s="1"/>
  <c r="S151"/>
  <c r="T151" s="1"/>
  <c r="Q151"/>
  <c r="R151" s="1"/>
  <c r="U152"/>
  <c r="V152" s="1"/>
  <c r="S152"/>
  <c r="T152" s="1"/>
  <c r="Y152"/>
  <c r="Z152" s="1"/>
  <c r="Q152"/>
  <c r="R152" s="1"/>
  <c r="W152"/>
  <c r="X152" s="1"/>
  <c r="U153"/>
  <c r="V153" s="1"/>
  <c r="Q153"/>
  <c r="R153" s="1"/>
  <c r="Y153"/>
  <c r="Z153" s="1"/>
  <c r="W153"/>
  <c r="X153" s="1"/>
  <c r="S153"/>
  <c r="T153" s="1"/>
  <c r="Y142"/>
  <c r="Z142" s="1"/>
  <c r="U150"/>
  <c r="V150" s="1"/>
  <c r="S150"/>
  <c r="T150" s="1"/>
  <c r="W150"/>
  <c r="X150" s="1"/>
  <c r="Q150"/>
  <c r="R150" s="1"/>
  <c r="Y150"/>
  <c r="Z150" s="1"/>
  <c r="Y134"/>
  <c r="Z134" s="1"/>
  <c r="U147"/>
  <c r="V147" s="1"/>
  <c r="Q147"/>
  <c r="R147" s="1"/>
  <c r="W147"/>
  <c r="X147" s="1"/>
  <c r="S147"/>
  <c r="T147" s="1"/>
  <c r="Y147"/>
  <c r="Z147" s="1"/>
  <c r="W149"/>
  <c r="X149" s="1"/>
  <c r="S149"/>
  <c r="T149" s="1"/>
  <c r="U149"/>
  <c r="V149" s="1"/>
  <c r="Y149"/>
  <c r="Z149" s="1"/>
  <c r="Q149"/>
  <c r="R149" s="1"/>
  <c r="Q134"/>
  <c r="R134" s="1"/>
  <c r="Q142"/>
  <c r="R142" s="1"/>
  <c r="W134"/>
  <c r="X134" s="1"/>
  <c r="S146"/>
  <c r="T146" s="1"/>
  <c r="Y146"/>
  <c r="Z146" s="1"/>
  <c r="W146"/>
  <c r="X146" s="1"/>
  <c r="U146"/>
  <c r="V146" s="1"/>
  <c r="Q146"/>
  <c r="R146" s="1"/>
  <c r="W142"/>
  <c r="X142" s="1"/>
  <c r="U142"/>
  <c r="V142" s="1"/>
  <c r="W145"/>
  <c r="X145" s="1"/>
  <c r="U145"/>
  <c r="V145" s="1"/>
  <c r="S145"/>
  <c r="T145" s="1"/>
  <c r="Q145"/>
  <c r="R145" s="1"/>
  <c r="Y145"/>
  <c r="Z145" s="1"/>
  <c r="Y144"/>
  <c r="Z144" s="1"/>
  <c r="S144"/>
  <c r="T144" s="1"/>
  <c r="W144"/>
  <c r="X144" s="1"/>
  <c r="Q144"/>
  <c r="R144" s="1"/>
  <c r="U144"/>
  <c r="V144" s="1"/>
  <c r="Y143"/>
  <c r="Z143" s="1"/>
  <c r="U143"/>
  <c r="V143" s="1"/>
  <c r="Q143"/>
  <c r="R143" s="1"/>
  <c r="W143"/>
  <c r="X143" s="1"/>
  <c r="S143"/>
  <c r="T143" s="1"/>
  <c r="U133"/>
  <c r="V133" s="1"/>
  <c r="W133"/>
  <c r="X133" s="1"/>
  <c r="Y133"/>
  <c r="Z133" s="1"/>
  <c r="S133"/>
  <c r="T133" s="1"/>
  <c r="Q133"/>
  <c r="R133" s="1"/>
  <c r="G18" i="22"/>
  <c r="H18" s="1"/>
  <c r="E18"/>
  <c r="I18"/>
  <c r="J18" s="1"/>
  <c r="K18"/>
  <c r="L18" s="1"/>
  <c r="M18"/>
  <c r="N18" s="1"/>
  <c r="E18" i="31"/>
  <c r="N18" s="1"/>
  <c r="U137" i="28"/>
  <c r="V137" s="1"/>
  <c r="W137"/>
  <c r="X137" s="1"/>
  <c r="S137"/>
  <c r="T137" s="1"/>
  <c r="Y137"/>
  <c r="Z137" s="1"/>
  <c r="Q137"/>
  <c r="R137" s="1"/>
  <c r="S140"/>
  <c r="T140" s="1"/>
  <c r="U140"/>
  <c r="V140" s="1"/>
  <c r="Q140"/>
  <c r="R140" s="1"/>
  <c r="Y140"/>
  <c r="Z140" s="1"/>
  <c r="W140"/>
  <c r="X140" s="1"/>
  <c r="W135"/>
  <c r="X135" s="1"/>
  <c r="U135"/>
  <c r="V135" s="1"/>
  <c r="Y135"/>
  <c r="Z135" s="1"/>
  <c r="S135"/>
  <c r="T135" s="1"/>
  <c r="Q135"/>
  <c r="R135" s="1"/>
  <c r="K18" i="25"/>
  <c r="L18" s="1"/>
  <c r="M18"/>
  <c r="N18" s="1"/>
  <c r="G18"/>
  <c r="H18" s="1"/>
  <c r="E18"/>
  <c r="F18" s="1"/>
  <c r="I18"/>
  <c r="J18" s="1"/>
  <c r="S138" i="28"/>
  <c r="T138" s="1"/>
  <c r="U138"/>
  <c r="V138" s="1"/>
  <c r="Q138"/>
  <c r="R138" s="1"/>
  <c r="W138"/>
  <c r="X138" s="1"/>
  <c r="Y138"/>
  <c r="Z138" s="1"/>
  <c r="S136"/>
  <c r="T136" s="1"/>
  <c r="U136"/>
  <c r="V136" s="1"/>
  <c r="Y136"/>
  <c r="Z136" s="1"/>
  <c r="W136"/>
  <c r="X136" s="1"/>
  <c r="Q136"/>
  <c r="R136" s="1"/>
  <c r="U139"/>
  <c r="V139" s="1"/>
  <c r="Y139"/>
  <c r="Z139" s="1"/>
  <c r="S139"/>
  <c r="T139" s="1"/>
  <c r="W139"/>
  <c r="X139" s="1"/>
  <c r="Q139"/>
  <c r="R139" s="1"/>
  <c r="N18" i="34"/>
  <c r="Q141" i="28"/>
  <c r="R141" s="1"/>
  <c r="S141"/>
  <c r="T141" s="1"/>
  <c r="W141"/>
  <c r="X141" s="1"/>
  <c r="U141"/>
  <c r="V141" s="1"/>
  <c r="Y141"/>
  <c r="Z141" s="1"/>
  <c r="W131"/>
  <c r="X131" s="1"/>
  <c r="S131"/>
  <c r="T131" s="1"/>
  <c r="U131"/>
  <c r="V131" s="1"/>
  <c r="Y131"/>
  <c r="Z131" s="1"/>
  <c r="Q131"/>
  <c r="R131" s="1"/>
  <c r="W128"/>
  <c r="X128" s="1"/>
  <c r="Q128"/>
  <c r="R128" s="1"/>
  <c r="U128"/>
  <c r="V128" s="1"/>
  <c r="Y128"/>
  <c r="Z128" s="1"/>
  <c r="S128"/>
  <c r="T128" s="1"/>
  <c r="Y129"/>
  <c r="Z129" s="1"/>
  <c r="S129"/>
  <c r="T129" s="1"/>
  <c r="Q129"/>
  <c r="R129" s="1"/>
  <c r="U129"/>
  <c r="V129" s="1"/>
  <c r="W129"/>
  <c r="X129" s="1"/>
  <c r="W130"/>
  <c r="X130" s="1"/>
  <c r="Q130"/>
  <c r="R130" s="1"/>
  <c r="S130"/>
  <c r="T130" s="1"/>
  <c r="U130"/>
  <c r="V130" s="1"/>
  <c r="Y130"/>
  <c r="Z130" s="1"/>
  <c r="Y132"/>
  <c r="Z132" s="1"/>
  <c r="U132"/>
  <c r="V132" s="1"/>
  <c r="W132"/>
  <c r="X132" s="1"/>
  <c r="S132"/>
  <c r="T132" s="1"/>
  <c r="Q132"/>
  <c r="R132" s="1"/>
  <c r="U124"/>
  <c r="V124" s="1"/>
  <c r="W124"/>
  <c r="X124" s="1"/>
  <c r="S124"/>
  <c r="T124" s="1"/>
  <c r="Y124"/>
  <c r="Z124" s="1"/>
  <c r="Q124"/>
  <c r="R124" s="1"/>
  <c r="U125"/>
  <c r="V125" s="1"/>
  <c r="W125"/>
  <c r="X125" s="1"/>
  <c r="Q125"/>
  <c r="R125" s="1"/>
  <c r="S125"/>
  <c r="T125" s="1"/>
  <c r="Y125"/>
  <c r="Z125" s="1"/>
  <c r="S122"/>
  <c r="T122" s="1"/>
  <c r="U122"/>
  <c r="V122" s="1"/>
  <c r="Y122"/>
  <c r="Z122" s="1"/>
  <c r="W122"/>
  <c r="X122" s="1"/>
  <c r="Q122"/>
  <c r="R122" s="1"/>
  <c r="Q120"/>
  <c r="R120" s="1"/>
  <c r="S120"/>
  <c r="T120" s="1"/>
  <c r="W120"/>
  <c r="X120" s="1"/>
  <c r="Y120"/>
  <c r="Z120" s="1"/>
  <c r="U120"/>
  <c r="V120" s="1"/>
  <c r="N17" i="37"/>
  <c r="Q17" s="1"/>
  <c r="R17" s="1"/>
  <c r="W121" i="28"/>
  <c r="X121" s="1"/>
  <c r="Q121"/>
  <c r="R121" s="1"/>
  <c r="S121"/>
  <c r="T121" s="1"/>
  <c r="Y121"/>
  <c r="Z121" s="1"/>
  <c r="U121"/>
  <c r="V121" s="1"/>
  <c r="W114"/>
  <c r="X114" s="1"/>
  <c r="S114"/>
  <c r="T114" s="1"/>
  <c r="U114"/>
  <c r="V114" s="1"/>
  <c r="Q114"/>
  <c r="R114" s="1"/>
  <c r="Y114"/>
  <c r="Z114" s="1"/>
  <c r="U119"/>
  <c r="V119" s="1"/>
  <c r="S119"/>
  <c r="T119" s="1"/>
  <c r="Y119"/>
  <c r="Z119" s="1"/>
  <c r="Q119"/>
  <c r="R119" s="1"/>
  <c r="W119"/>
  <c r="X119" s="1"/>
  <c r="S109"/>
  <c r="T109" s="1"/>
  <c r="Q109"/>
  <c r="R109" s="1"/>
  <c r="W109"/>
  <c r="X109" s="1"/>
  <c r="U109"/>
  <c r="V109" s="1"/>
  <c r="Y109"/>
  <c r="Z109" s="1"/>
  <c r="W111"/>
  <c r="X111" s="1"/>
  <c r="S111"/>
  <c r="T111" s="1"/>
  <c r="Q111"/>
  <c r="R111" s="1"/>
  <c r="U111"/>
  <c r="V111" s="1"/>
  <c r="Y111"/>
  <c r="Z111" s="1"/>
  <c r="K17" i="25"/>
  <c r="L17" s="1"/>
  <c r="E17"/>
  <c r="F17" s="1"/>
  <c r="G17"/>
  <c r="H17" s="1"/>
  <c r="M17"/>
  <c r="N17" s="1"/>
  <c r="I17"/>
  <c r="J17" s="1"/>
  <c r="Y118" i="28"/>
  <c r="Z118" s="1"/>
  <c r="S118"/>
  <c r="T118" s="1"/>
  <c r="W118"/>
  <c r="X118" s="1"/>
  <c r="Q118"/>
  <c r="R118" s="1"/>
  <c r="U118"/>
  <c r="V118" s="1"/>
  <c r="Y115"/>
  <c r="Z115" s="1"/>
  <c r="U115"/>
  <c r="V115" s="1"/>
  <c r="Q115"/>
  <c r="R115" s="1"/>
  <c r="S115"/>
  <c r="T115" s="1"/>
  <c r="W115"/>
  <c r="X115" s="1"/>
  <c r="G17" i="22"/>
  <c r="H17" s="1"/>
  <c r="K17"/>
  <c r="L17" s="1"/>
  <c r="M17"/>
  <c r="N17" s="1"/>
  <c r="E17"/>
  <c r="F17" s="1"/>
  <c r="I17"/>
  <c r="J17" s="1"/>
  <c r="U116" i="28"/>
  <c r="V116" s="1"/>
  <c r="W116"/>
  <c r="X116" s="1"/>
  <c r="S116"/>
  <c r="T116" s="1"/>
  <c r="Q116"/>
  <c r="R116" s="1"/>
  <c r="Y116"/>
  <c r="Z116" s="1"/>
  <c r="S110"/>
  <c r="T110" s="1"/>
  <c r="Y110"/>
  <c r="Z110" s="1"/>
  <c r="U110"/>
  <c r="V110" s="1"/>
  <c r="W110"/>
  <c r="X110" s="1"/>
  <c r="Q110"/>
  <c r="R110" s="1"/>
  <c r="N17" i="34"/>
  <c r="N17" i="31"/>
  <c r="S117" i="28"/>
  <c r="T117" s="1"/>
  <c r="Y117"/>
  <c r="Z117" s="1"/>
  <c r="W117"/>
  <c r="X117" s="1"/>
  <c r="U117"/>
  <c r="V117" s="1"/>
  <c r="Q117"/>
  <c r="R117" s="1"/>
  <c r="W112"/>
  <c r="X112" s="1"/>
  <c r="U112"/>
  <c r="V112" s="1"/>
  <c r="Q112"/>
  <c r="R112" s="1"/>
  <c r="Y112"/>
  <c r="Z112" s="1"/>
  <c r="S112"/>
  <c r="T112" s="1"/>
  <c r="W106"/>
  <c r="X106" s="1"/>
  <c r="U106"/>
  <c r="V106" s="1"/>
  <c r="S106"/>
  <c r="T106" s="1"/>
  <c r="Y106"/>
  <c r="Z106" s="1"/>
  <c r="Q106"/>
  <c r="R106" s="1"/>
  <c r="U97"/>
  <c r="V97" s="1"/>
  <c r="Q97"/>
  <c r="R97" s="1"/>
  <c r="W100"/>
  <c r="X100" s="1"/>
  <c r="Y100"/>
  <c r="Z100" s="1"/>
  <c r="S97"/>
  <c r="T97" s="1"/>
  <c r="Y107"/>
  <c r="Z107" s="1"/>
  <c r="Q107"/>
  <c r="R107" s="1"/>
  <c r="U107"/>
  <c r="V107" s="1"/>
  <c r="S107"/>
  <c r="T107" s="1"/>
  <c r="W107"/>
  <c r="X107" s="1"/>
  <c r="U103"/>
  <c r="V103" s="1"/>
  <c r="Y103"/>
  <c r="Z103" s="1"/>
  <c r="Q103"/>
  <c r="R103" s="1"/>
  <c r="W103"/>
  <c r="X103" s="1"/>
  <c r="S103"/>
  <c r="T103" s="1"/>
  <c r="Y104"/>
  <c r="Z104" s="1"/>
  <c r="S104"/>
  <c r="T104" s="1"/>
  <c r="Q104"/>
  <c r="R104" s="1"/>
  <c r="W104"/>
  <c r="X104" s="1"/>
  <c r="U104"/>
  <c r="V104" s="1"/>
  <c r="Y98"/>
  <c r="Z98" s="1"/>
  <c r="S98"/>
  <c r="T98" s="1"/>
  <c r="Q98"/>
  <c r="R98" s="1"/>
  <c r="W98"/>
  <c r="X98" s="1"/>
  <c r="U98"/>
  <c r="V98" s="1"/>
  <c r="N16" i="34"/>
  <c r="Q16" s="1"/>
  <c r="R16" s="1"/>
  <c r="Y96" i="28"/>
  <c r="Z96" s="1"/>
  <c r="U96"/>
  <c r="V96" s="1"/>
  <c r="S96"/>
  <c r="T96" s="1"/>
  <c r="W96"/>
  <c r="X96" s="1"/>
  <c r="Q96"/>
  <c r="R96" s="1"/>
  <c r="W102"/>
  <c r="X102" s="1"/>
  <c r="Q102"/>
  <c r="R102" s="1"/>
  <c r="U102"/>
  <c r="V102" s="1"/>
  <c r="Y102"/>
  <c r="Z102" s="1"/>
  <c r="S102"/>
  <c r="T102" s="1"/>
  <c r="W101"/>
  <c r="X101" s="1"/>
  <c r="S101"/>
  <c r="T101" s="1"/>
  <c r="Y101"/>
  <c r="Z101" s="1"/>
  <c r="Q101"/>
  <c r="R101" s="1"/>
  <c r="U101"/>
  <c r="V101" s="1"/>
  <c r="U94"/>
  <c r="V94" s="1"/>
  <c r="S94"/>
  <c r="T94" s="1"/>
  <c r="W94"/>
  <c r="X94" s="1"/>
  <c r="Y94"/>
  <c r="Z94" s="1"/>
  <c r="Q94"/>
  <c r="R94" s="1"/>
  <c r="W93"/>
  <c r="X93" s="1"/>
  <c r="S93"/>
  <c r="T93" s="1"/>
  <c r="Y93"/>
  <c r="Z93" s="1"/>
  <c r="U93"/>
  <c r="V93" s="1"/>
  <c r="Q93"/>
  <c r="R93" s="1"/>
  <c r="S89"/>
  <c r="T89" s="1"/>
  <c r="Y89"/>
  <c r="Z89" s="1"/>
  <c r="U89"/>
  <c r="V89" s="1"/>
  <c r="Q89"/>
  <c r="R89" s="1"/>
  <c r="W89"/>
  <c r="X89" s="1"/>
  <c r="W90"/>
  <c r="X90" s="1"/>
  <c r="U90"/>
  <c r="V90" s="1"/>
  <c r="Y90"/>
  <c r="Z90" s="1"/>
  <c r="S90"/>
  <c r="T90" s="1"/>
  <c r="Q90"/>
  <c r="R90" s="1"/>
  <c r="K16" i="25"/>
  <c r="L16" s="1"/>
  <c r="E16"/>
  <c r="G16"/>
  <c r="H16" s="1"/>
  <c r="M16"/>
  <c r="N16" s="1"/>
  <c r="I16"/>
  <c r="J16" s="1"/>
  <c r="U87" i="28"/>
  <c r="V87" s="1"/>
  <c r="W87"/>
  <c r="X87" s="1"/>
  <c r="Y87"/>
  <c r="Z87" s="1"/>
  <c r="Q87"/>
  <c r="R87" s="1"/>
  <c r="S87"/>
  <c r="T87" s="1"/>
  <c r="S88"/>
  <c r="T88" s="1"/>
  <c r="U88"/>
  <c r="V88" s="1"/>
  <c r="Q88"/>
  <c r="R88" s="1"/>
  <c r="Y88"/>
  <c r="Z88" s="1"/>
  <c r="W88"/>
  <c r="X88" s="1"/>
  <c r="E16" i="22"/>
  <c r="I16"/>
  <c r="J16" s="1"/>
  <c r="K16"/>
  <c r="L16" s="1"/>
  <c r="G16"/>
  <c r="H16" s="1"/>
  <c r="M16"/>
  <c r="N16" s="1"/>
  <c r="N16" i="37"/>
  <c r="S91" i="28"/>
  <c r="T91" s="1"/>
  <c r="W91"/>
  <c r="X91" s="1"/>
  <c r="U91"/>
  <c r="V91" s="1"/>
  <c r="Y91"/>
  <c r="Z91" s="1"/>
  <c r="Q91"/>
  <c r="R91" s="1"/>
  <c r="S92"/>
  <c r="T92" s="1"/>
  <c r="Y92"/>
  <c r="Z92" s="1"/>
  <c r="W92"/>
  <c r="X92" s="1"/>
  <c r="U92"/>
  <c r="V92" s="1"/>
  <c r="Q92"/>
  <c r="R92" s="1"/>
  <c r="U86"/>
  <c r="V86" s="1"/>
  <c r="S86"/>
  <c r="T86" s="1"/>
  <c r="W86"/>
  <c r="X86" s="1"/>
  <c r="Y86"/>
  <c r="Z86" s="1"/>
  <c r="Q86"/>
  <c r="R86" s="1"/>
  <c r="U85"/>
  <c r="V85" s="1"/>
  <c r="Q85"/>
  <c r="R85" s="1"/>
  <c r="Y85"/>
  <c r="Z85" s="1"/>
  <c r="S85"/>
  <c r="T85" s="1"/>
  <c r="W85"/>
  <c r="X85" s="1"/>
  <c r="N16" i="31"/>
  <c r="W81" i="28"/>
  <c r="X81" s="1"/>
  <c r="Y81"/>
  <c r="Z81" s="1"/>
  <c r="S81"/>
  <c r="T81" s="1"/>
  <c r="U81"/>
  <c r="V81" s="1"/>
  <c r="Q81"/>
  <c r="R81" s="1"/>
  <c r="W84"/>
  <c r="X84" s="1"/>
  <c r="Q84"/>
  <c r="R84" s="1"/>
  <c r="Y84"/>
  <c r="Z84" s="1"/>
  <c r="S84"/>
  <c r="T84" s="1"/>
  <c r="U84"/>
  <c r="V84" s="1"/>
  <c r="U83"/>
  <c r="V83" s="1"/>
  <c r="S83"/>
  <c r="T83" s="1"/>
  <c r="W83"/>
  <c r="X83" s="1"/>
  <c r="Q83"/>
  <c r="R83" s="1"/>
  <c r="Y83"/>
  <c r="Z83" s="1"/>
  <c r="Y82"/>
  <c r="Z82" s="1"/>
  <c r="W82"/>
  <c r="X82" s="1"/>
  <c r="S82"/>
  <c r="T82" s="1"/>
  <c r="Q82"/>
  <c r="R82" s="1"/>
  <c r="U82"/>
  <c r="V82" s="1"/>
  <c r="W66"/>
  <c r="X66" s="1"/>
  <c r="S66"/>
  <c r="T66" s="1"/>
  <c r="Y66"/>
  <c r="Z66" s="1"/>
  <c r="U66"/>
  <c r="V66" s="1"/>
  <c r="Q66"/>
  <c r="R66" s="1"/>
  <c r="S69"/>
  <c r="T69" s="1"/>
  <c r="Y69"/>
  <c r="Z69" s="1"/>
  <c r="W69"/>
  <c r="X69" s="1"/>
  <c r="Q69"/>
  <c r="R69" s="1"/>
  <c r="U69"/>
  <c r="V69" s="1"/>
  <c r="Y67"/>
  <c r="Z67" s="1"/>
  <c r="W67"/>
  <c r="X67" s="1"/>
  <c r="Q67"/>
  <c r="R67" s="1"/>
  <c r="U67"/>
  <c r="V67" s="1"/>
  <c r="S67"/>
  <c r="T67" s="1"/>
  <c r="Y74"/>
  <c r="Z74" s="1"/>
  <c r="S74"/>
  <c r="T74" s="1"/>
  <c r="Q74"/>
  <c r="R74" s="1"/>
  <c r="U74"/>
  <c r="V74" s="1"/>
  <c r="W74"/>
  <c r="X74" s="1"/>
  <c r="K15" i="25"/>
  <c r="L15" s="1"/>
  <c r="E15"/>
  <c r="F15" s="1"/>
  <c r="M15"/>
  <c r="N15" s="1"/>
  <c r="I15"/>
  <c r="J15" s="1"/>
  <c r="G15"/>
  <c r="H15" s="1"/>
  <c r="E15" i="22"/>
  <c r="F15" s="1"/>
  <c r="M15"/>
  <c r="N15" s="1"/>
  <c r="I15"/>
  <c r="J15" s="1"/>
  <c r="G15"/>
  <c r="H15" s="1"/>
  <c r="K15"/>
  <c r="L15" s="1"/>
  <c r="W63" i="28"/>
  <c r="X63" s="1"/>
  <c r="S63"/>
  <c r="T63" s="1"/>
  <c r="U63"/>
  <c r="V63" s="1"/>
  <c r="Y63"/>
  <c r="Z63" s="1"/>
  <c r="Q63"/>
  <c r="R63" s="1"/>
  <c r="S77"/>
  <c r="T77" s="1"/>
  <c r="W77"/>
  <c r="X77" s="1"/>
  <c r="Q77"/>
  <c r="R77" s="1"/>
  <c r="U77"/>
  <c r="V77" s="1"/>
  <c r="Y77"/>
  <c r="Z77" s="1"/>
  <c r="N15" i="31"/>
  <c r="N15" i="37"/>
  <c r="S72" i="28"/>
  <c r="T72" s="1"/>
  <c r="Y72"/>
  <c r="Z72" s="1"/>
  <c r="U72"/>
  <c r="V72" s="1"/>
  <c r="W72"/>
  <c r="X72" s="1"/>
  <c r="Q72"/>
  <c r="R72" s="1"/>
  <c r="Q64"/>
  <c r="R64" s="1"/>
  <c r="U64"/>
  <c r="V64" s="1"/>
  <c r="Y64"/>
  <c r="Z64" s="1"/>
  <c r="W64"/>
  <c r="X64" s="1"/>
  <c r="S64"/>
  <c r="T64" s="1"/>
  <c r="Y78"/>
  <c r="Z78" s="1"/>
  <c r="Q78"/>
  <c r="R78" s="1"/>
  <c r="W78"/>
  <c r="X78" s="1"/>
  <c r="U78"/>
  <c r="V78" s="1"/>
  <c r="S78"/>
  <c r="T78" s="1"/>
  <c r="Y61"/>
  <c r="Z61" s="1"/>
  <c r="Q61"/>
  <c r="R61" s="1"/>
  <c r="S61"/>
  <c r="T61" s="1"/>
  <c r="U61"/>
  <c r="V61" s="1"/>
  <c r="W61"/>
  <c r="X61" s="1"/>
  <c r="Q68"/>
  <c r="R68" s="1"/>
  <c r="Y68"/>
  <c r="Z68" s="1"/>
  <c r="W68"/>
  <c r="X68" s="1"/>
  <c r="S68"/>
  <c r="T68" s="1"/>
  <c r="U68"/>
  <c r="V68" s="1"/>
  <c r="S75"/>
  <c r="T75" s="1"/>
  <c r="W75"/>
  <c r="X75" s="1"/>
  <c r="Y75"/>
  <c r="Z75" s="1"/>
  <c r="Q75"/>
  <c r="R75" s="1"/>
  <c r="U75"/>
  <c r="V75" s="1"/>
  <c r="U76"/>
  <c r="V76" s="1"/>
  <c r="S76"/>
  <c r="T76" s="1"/>
  <c r="Q76"/>
  <c r="R76" s="1"/>
  <c r="W76"/>
  <c r="X76" s="1"/>
  <c r="Y76"/>
  <c r="Z76" s="1"/>
  <c r="W79"/>
  <c r="X79" s="1"/>
  <c r="S79"/>
  <c r="T79" s="1"/>
  <c r="U79"/>
  <c r="V79" s="1"/>
  <c r="Y79"/>
  <c r="Z79" s="1"/>
  <c r="Q79"/>
  <c r="R79" s="1"/>
  <c r="Q73"/>
  <c r="R73" s="1"/>
  <c r="W73"/>
  <c r="X73" s="1"/>
  <c r="S73"/>
  <c r="T73" s="1"/>
  <c r="Y73"/>
  <c r="Z73" s="1"/>
  <c r="U73"/>
  <c r="V73" s="1"/>
  <c r="Y80"/>
  <c r="Z80" s="1"/>
  <c r="Q80"/>
  <c r="R80" s="1"/>
  <c r="U80"/>
  <c r="V80" s="1"/>
  <c r="W80"/>
  <c r="X80" s="1"/>
  <c r="S80"/>
  <c r="T80" s="1"/>
  <c r="E15" i="34"/>
  <c r="N15" s="1"/>
  <c r="U43" i="28"/>
  <c r="V43" s="1"/>
  <c r="W43"/>
  <c r="X43" s="1"/>
  <c r="Q43"/>
  <c r="R43" s="1"/>
  <c r="Y43"/>
  <c r="Z43" s="1"/>
  <c r="S43"/>
  <c r="T43" s="1"/>
  <c r="U59"/>
  <c r="V59" s="1"/>
  <c r="Y59"/>
  <c r="Z59" s="1"/>
  <c r="S59"/>
  <c r="T59" s="1"/>
  <c r="Q59"/>
  <c r="R59" s="1"/>
  <c r="W59"/>
  <c r="X59" s="1"/>
  <c r="W53"/>
  <c r="X53" s="1"/>
  <c r="Y53"/>
  <c r="Z53" s="1"/>
  <c r="Q53"/>
  <c r="R53" s="1"/>
  <c r="S53"/>
  <c r="T53" s="1"/>
  <c r="U53"/>
  <c r="V53" s="1"/>
  <c r="Y50"/>
  <c r="Z50" s="1"/>
  <c r="S50"/>
  <c r="T50" s="1"/>
  <c r="Q50"/>
  <c r="R50" s="1"/>
  <c r="U50"/>
  <c r="V50" s="1"/>
  <c r="W50"/>
  <c r="X50" s="1"/>
  <c r="S14" i="31"/>
  <c r="T14" s="1"/>
  <c r="Y14"/>
  <c r="Z14" s="1"/>
  <c r="U14" i="34"/>
  <c r="V14" s="1"/>
  <c r="W44" i="28"/>
  <c r="X44" s="1"/>
  <c r="Q44"/>
  <c r="R44" s="1"/>
  <c r="Y44"/>
  <c r="Z44" s="1"/>
  <c r="S44"/>
  <c r="T44" s="1"/>
  <c r="U44"/>
  <c r="V44" s="1"/>
  <c r="S52"/>
  <c r="T52" s="1"/>
  <c r="W52"/>
  <c r="X52" s="1"/>
  <c r="Y52"/>
  <c r="Z52" s="1"/>
  <c r="U52"/>
  <c r="V52" s="1"/>
  <c r="Q52"/>
  <c r="R52" s="1"/>
  <c r="Q46"/>
  <c r="R46" s="1"/>
  <c r="Y46"/>
  <c r="Z46" s="1"/>
  <c r="S46"/>
  <c r="T46" s="1"/>
  <c r="U46"/>
  <c r="V46" s="1"/>
  <c r="W46"/>
  <c r="X46" s="1"/>
  <c r="S60"/>
  <c r="T60" s="1"/>
  <c r="Q60"/>
  <c r="R60" s="1"/>
  <c r="Y60"/>
  <c r="Z60" s="1"/>
  <c r="U60"/>
  <c r="V60" s="1"/>
  <c r="W60"/>
  <c r="X60" s="1"/>
  <c r="Q51"/>
  <c r="R51" s="1"/>
  <c r="S51"/>
  <c r="T51" s="1"/>
  <c r="Y51"/>
  <c r="Z51" s="1"/>
  <c r="U51"/>
  <c r="V51" s="1"/>
  <c r="W51"/>
  <c r="X51" s="1"/>
  <c r="U38"/>
  <c r="V38" s="1"/>
  <c r="S38"/>
  <c r="T38" s="1"/>
  <c r="Q38"/>
  <c r="R38" s="1"/>
  <c r="Y38"/>
  <c r="Z38" s="1"/>
  <c r="W38"/>
  <c r="X38" s="1"/>
  <c r="M14" i="25"/>
  <c r="N14" s="1"/>
  <c r="G14"/>
  <c r="H14" s="1"/>
  <c r="K14"/>
  <c r="L14" s="1"/>
  <c r="E14"/>
  <c r="I14"/>
  <c r="J14" s="1"/>
  <c r="Q56" i="28"/>
  <c r="R56" s="1"/>
  <c r="W56"/>
  <c r="X56" s="1"/>
  <c r="Y56"/>
  <c r="Z56" s="1"/>
  <c r="S56"/>
  <c r="T56" s="1"/>
  <c r="U56"/>
  <c r="V56" s="1"/>
  <c r="G14" i="22"/>
  <c r="H14" s="1"/>
  <c r="E14"/>
  <c r="F14" s="1"/>
  <c r="M14"/>
  <c r="N14" s="1"/>
  <c r="K14"/>
  <c r="L14" s="1"/>
  <c r="I14"/>
  <c r="J14" s="1"/>
  <c r="W45" i="28"/>
  <c r="X45" s="1"/>
  <c r="S45"/>
  <c r="T45" s="1"/>
  <c r="U45"/>
  <c r="V45" s="1"/>
  <c r="Y45"/>
  <c r="Z45" s="1"/>
  <c r="Q45"/>
  <c r="R45" s="1"/>
  <c r="W37"/>
  <c r="X37" s="1"/>
  <c r="Y37"/>
  <c r="Z37" s="1"/>
  <c r="U37"/>
  <c r="V37" s="1"/>
  <c r="Q37"/>
  <c r="R37" s="1"/>
  <c r="S37"/>
  <c r="T37" s="1"/>
  <c r="Q47"/>
  <c r="R47" s="1"/>
  <c r="Y47"/>
  <c r="Z47" s="1"/>
  <c r="S47"/>
  <c r="T47" s="1"/>
  <c r="W47"/>
  <c r="X47" s="1"/>
  <c r="U47"/>
  <c r="V47" s="1"/>
  <c r="W58"/>
  <c r="X58" s="1"/>
  <c r="U58"/>
  <c r="V58" s="1"/>
  <c r="Q58"/>
  <c r="R58" s="1"/>
  <c r="Y58"/>
  <c r="Z58" s="1"/>
  <c r="S58"/>
  <c r="T58" s="1"/>
  <c r="Y41"/>
  <c r="Z41" s="1"/>
  <c r="U41"/>
  <c r="V41" s="1"/>
  <c r="W41"/>
  <c r="X41" s="1"/>
  <c r="Q41"/>
  <c r="R41" s="1"/>
  <c r="S41"/>
  <c r="T41" s="1"/>
  <c r="U39"/>
  <c r="V39" s="1"/>
  <c r="S39"/>
  <c r="T39" s="1"/>
  <c r="W39"/>
  <c r="X39" s="1"/>
  <c r="Y39"/>
  <c r="Z39" s="1"/>
  <c r="Q39"/>
  <c r="R39" s="1"/>
  <c r="E14" i="37"/>
  <c r="N14" s="1"/>
  <c r="Q48" i="28"/>
  <c r="R48" s="1"/>
  <c r="Y48"/>
  <c r="Z48" s="1"/>
  <c r="W48"/>
  <c r="X48" s="1"/>
  <c r="S48"/>
  <c r="T48" s="1"/>
  <c r="U48"/>
  <c r="V48" s="1"/>
  <c r="Y21"/>
  <c r="Z21" s="1"/>
  <c r="Q21"/>
  <c r="R21" s="1"/>
  <c r="U21"/>
  <c r="V21" s="1"/>
  <c r="W21"/>
  <c r="X21" s="1"/>
  <c r="S21"/>
  <c r="T21" s="1"/>
  <c r="Y18"/>
  <c r="Z18" s="1"/>
  <c r="U18"/>
  <c r="V18" s="1"/>
  <c r="Q18"/>
  <c r="R18" s="1"/>
  <c r="W18"/>
  <c r="X18" s="1"/>
  <c r="S18"/>
  <c r="T18" s="1"/>
  <c r="S23"/>
  <c r="T23" s="1"/>
  <c r="Y23"/>
  <c r="Z23" s="1"/>
  <c r="W23"/>
  <c r="X23" s="1"/>
  <c r="Q23"/>
  <c r="R23" s="1"/>
  <c r="U23"/>
  <c r="V23" s="1"/>
  <c r="Y22"/>
  <c r="Z22" s="1"/>
  <c r="W22"/>
  <c r="X22" s="1"/>
  <c r="Q22"/>
  <c r="R22" s="1"/>
  <c r="U22"/>
  <c r="V22" s="1"/>
  <c r="S22"/>
  <c r="T22" s="1"/>
  <c r="Y27"/>
  <c r="Z27" s="1"/>
  <c r="U27"/>
  <c r="V27" s="1"/>
  <c r="Q27"/>
  <c r="R27" s="1"/>
  <c r="W27"/>
  <c r="X27" s="1"/>
  <c r="S27"/>
  <c r="T27" s="1"/>
  <c r="S32"/>
  <c r="T32" s="1"/>
  <c r="U32"/>
  <c r="V32" s="1"/>
  <c r="Q32"/>
  <c r="R32" s="1"/>
  <c r="Y32"/>
  <c r="Z32" s="1"/>
  <c r="W32"/>
  <c r="X32" s="1"/>
  <c r="W34"/>
  <c r="X34" s="1"/>
  <c r="U34"/>
  <c r="V34" s="1"/>
  <c r="S34"/>
  <c r="T34" s="1"/>
  <c r="Y34"/>
  <c r="Z34" s="1"/>
  <c r="Q34"/>
  <c r="R34" s="1"/>
  <c r="U16"/>
  <c r="V16" s="1"/>
  <c r="W16"/>
  <c r="X16" s="1"/>
  <c r="Y16"/>
  <c r="Z16" s="1"/>
  <c r="S16"/>
  <c r="T16" s="1"/>
  <c r="Q16"/>
  <c r="R16" s="1"/>
  <c r="S19"/>
  <c r="T19" s="1"/>
  <c r="U19"/>
  <c r="V19" s="1"/>
  <c r="Y19"/>
  <c r="Z19" s="1"/>
  <c r="Q19"/>
  <c r="R19" s="1"/>
  <c r="W19"/>
  <c r="X19" s="1"/>
  <c r="Y20"/>
  <c r="Z20" s="1"/>
  <c r="Q20"/>
  <c r="R20" s="1"/>
  <c r="U20"/>
  <c r="V20" s="1"/>
  <c r="W20"/>
  <c r="X20" s="1"/>
  <c r="S20"/>
  <c r="T20" s="1"/>
  <c r="U17"/>
  <c r="V17" s="1"/>
  <c r="W17"/>
  <c r="X17" s="1"/>
  <c r="Y17"/>
  <c r="Z17" s="1"/>
  <c r="S17"/>
  <c r="T17" s="1"/>
  <c r="Q17"/>
  <c r="R17" s="1"/>
  <c r="W29"/>
  <c r="X29" s="1"/>
  <c r="Q29"/>
  <c r="R29" s="1"/>
  <c r="U29"/>
  <c r="V29" s="1"/>
  <c r="S29"/>
  <c r="T29" s="1"/>
  <c r="Y29"/>
  <c r="Z29" s="1"/>
  <c r="U30"/>
  <c r="V30" s="1"/>
  <c r="W30"/>
  <c r="X30" s="1"/>
  <c r="S30"/>
  <c r="T30" s="1"/>
  <c r="Q30"/>
  <c r="R30" s="1"/>
  <c r="Y30"/>
  <c r="Z30" s="1"/>
  <c r="S14"/>
  <c r="T14" s="1"/>
  <c r="Y14"/>
  <c r="Z14" s="1"/>
  <c r="W14"/>
  <c r="X14" s="1"/>
  <c r="Q14"/>
  <c r="R14" s="1"/>
  <c r="U14"/>
  <c r="V14" s="1"/>
  <c r="Y15"/>
  <c r="Z15" s="1"/>
  <c r="S15"/>
  <c r="T15" s="1"/>
  <c r="W15"/>
  <c r="X15" s="1"/>
  <c r="Q15"/>
  <c r="R15" s="1"/>
  <c r="U15"/>
  <c r="V15" s="1"/>
  <c r="W31"/>
  <c r="X31" s="1"/>
  <c r="Q31"/>
  <c r="R31" s="1"/>
  <c r="U31"/>
  <c r="V31" s="1"/>
  <c r="S31"/>
  <c r="T31" s="1"/>
  <c r="Y31"/>
  <c r="Z31" s="1"/>
  <c r="Q25"/>
  <c r="R25" s="1"/>
  <c r="W25"/>
  <c r="X25" s="1"/>
  <c r="S25"/>
  <c r="T25" s="1"/>
  <c r="U25"/>
  <c r="V25" s="1"/>
  <c r="Y25"/>
  <c r="Z25" s="1"/>
  <c r="S28"/>
  <c r="T28" s="1"/>
  <c r="W28"/>
  <c r="X28" s="1"/>
  <c r="U28"/>
  <c r="V28" s="1"/>
  <c r="Q28"/>
  <c r="R28" s="1"/>
  <c r="Y28"/>
  <c r="Z28" s="1"/>
  <c r="W24"/>
  <c r="X24" s="1"/>
  <c r="U24"/>
  <c r="V24" s="1"/>
  <c r="Y24"/>
  <c r="Z24" s="1"/>
  <c r="S24"/>
  <c r="T24" s="1"/>
  <c r="Q24"/>
  <c r="R24" s="1"/>
  <c r="I13" i="22"/>
  <c r="J13" s="1"/>
  <c r="K13"/>
  <c r="L13" s="1"/>
  <c r="G13"/>
  <c r="H13" s="1"/>
  <c r="M13"/>
  <c r="N13" s="1"/>
  <c r="E13"/>
  <c r="F13" s="1"/>
  <c r="Q36" i="28"/>
  <c r="R36" s="1"/>
  <c r="U36"/>
  <c r="V36" s="1"/>
  <c r="Y36"/>
  <c r="Z36" s="1"/>
  <c r="W36"/>
  <c r="X36" s="1"/>
  <c r="S36"/>
  <c r="T36" s="1"/>
  <c r="S13"/>
  <c r="T13" s="1"/>
  <c r="U13"/>
  <c r="V13" s="1"/>
  <c r="Y13"/>
  <c r="Z13" s="1"/>
  <c r="W13"/>
  <c r="X13" s="1"/>
  <c r="Q13"/>
  <c r="R13" s="1"/>
  <c r="S13" i="37"/>
  <c r="T13" s="1"/>
  <c r="W13"/>
  <c r="X13" s="1"/>
  <c r="Y13"/>
  <c r="Z13" s="1"/>
  <c r="U13"/>
  <c r="V13" s="1"/>
  <c r="Q13"/>
  <c r="R13" s="1"/>
  <c r="W13" i="34" l="1"/>
  <c r="X13" s="1"/>
  <c r="S13"/>
  <c r="T13" s="1"/>
  <c r="Y40" i="31"/>
  <c r="Z40" s="1"/>
  <c r="U33"/>
  <c r="V33" s="1"/>
  <c r="Q13" i="34"/>
  <c r="R13" s="1"/>
  <c r="Y13"/>
  <c r="Z13" s="1"/>
  <c r="Q14" i="31"/>
  <c r="R14" s="1"/>
  <c r="W23"/>
  <c r="X23" s="1"/>
  <c r="U14"/>
  <c r="V14" s="1"/>
  <c r="U23"/>
  <c r="V23" s="1"/>
  <c r="Y23"/>
  <c r="Z23" s="1"/>
  <c r="Q23"/>
  <c r="R23" s="1"/>
  <c r="Q13"/>
  <c r="R13" s="1"/>
  <c r="W13"/>
  <c r="X13" s="1"/>
  <c r="Q43"/>
  <c r="R43" s="1"/>
  <c r="Y13"/>
  <c r="Z13" s="1"/>
  <c r="U13"/>
  <c r="V13" s="1"/>
  <c r="U24" i="34"/>
  <c r="V24" s="1"/>
  <c r="W33" i="31"/>
  <c r="X33" s="1"/>
  <c r="Q24" i="34"/>
  <c r="R24" s="1"/>
  <c r="Q33" i="31"/>
  <c r="R33" s="1"/>
  <c r="W14" i="34"/>
  <c r="X14" s="1"/>
  <c r="U40" i="31"/>
  <c r="V40" s="1"/>
  <c r="S33"/>
  <c r="T33" s="1"/>
  <c r="Q40"/>
  <c r="R40" s="1"/>
  <c r="Q14" i="34"/>
  <c r="R14" s="1"/>
  <c r="O21" i="22"/>
  <c r="W40" i="31"/>
  <c r="X40" s="1"/>
  <c r="S14" i="34"/>
  <c r="T14" s="1"/>
  <c r="Q42" i="31"/>
  <c r="R42" s="1"/>
  <c r="O42" i="22"/>
  <c r="V42" s="1"/>
  <c r="W42" s="1"/>
  <c r="Y42" i="31"/>
  <c r="Z42" s="1"/>
  <c r="O41" i="22"/>
  <c r="T41" s="1"/>
  <c r="U41" s="1"/>
  <c r="U43" i="31"/>
  <c r="V43" s="1"/>
  <c r="U26" i="34"/>
  <c r="V26" s="1"/>
  <c r="S42" i="31"/>
  <c r="T42" s="1"/>
  <c r="S43"/>
  <c r="T43" s="1"/>
  <c r="Y26" i="34"/>
  <c r="Z26" s="1"/>
  <c r="Y43" i="31"/>
  <c r="Z43" s="1"/>
  <c r="S26" i="34"/>
  <c r="T26" s="1"/>
  <c r="O37" i="22"/>
  <c r="T37" s="1"/>
  <c r="U37" s="1"/>
  <c r="T38" i="25"/>
  <c r="U38" s="1"/>
  <c r="O29" i="22"/>
  <c r="Z29" s="1"/>
  <c r="AA29" s="1"/>
  <c r="T26" i="25"/>
  <c r="U26" s="1"/>
  <c r="W27" i="37"/>
  <c r="X27" s="1"/>
  <c r="U27"/>
  <c r="V27" s="1"/>
  <c r="S27"/>
  <c r="T27" s="1"/>
  <c r="Y27"/>
  <c r="Z27" s="1"/>
  <c r="Q27"/>
  <c r="R27" s="1"/>
  <c r="X39" i="22"/>
  <c r="Y39" s="1"/>
  <c r="R39"/>
  <c r="S39" s="1"/>
  <c r="Z39"/>
  <c r="AA39" s="1"/>
  <c r="V39"/>
  <c r="W39" s="1"/>
  <c r="T39"/>
  <c r="U39" s="1"/>
  <c r="U37" i="37"/>
  <c r="V37" s="1"/>
  <c r="S37"/>
  <c r="T37" s="1"/>
  <c r="Y37"/>
  <c r="Z37" s="1"/>
  <c r="Q37"/>
  <c r="R37" s="1"/>
  <c r="W37"/>
  <c r="X37" s="1"/>
  <c r="W38"/>
  <c r="X38" s="1"/>
  <c r="U38"/>
  <c r="V38" s="1"/>
  <c r="S38"/>
  <c r="T38" s="1"/>
  <c r="Y38"/>
  <c r="Z38" s="1"/>
  <c r="Q38"/>
  <c r="R38" s="1"/>
  <c r="Y38" i="31"/>
  <c r="Z38" s="1"/>
  <c r="S38"/>
  <c r="T38" s="1"/>
  <c r="U38"/>
  <c r="V38" s="1"/>
  <c r="W38"/>
  <c r="X38" s="1"/>
  <c r="Q38"/>
  <c r="R38" s="1"/>
  <c r="Q32" i="34"/>
  <c r="R32" s="1"/>
  <c r="S32"/>
  <c r="T32" s="1"/>
  <c r="W32"/>
  <c r="X32" s="1"/>
  <c r="U32"/>
  <c r="V32" s="1"/>
  <c r="Y32"/>
  <c r="Z32" s="1"/>
  <c r="Q30" i="37"/>
  <c r="R30" s="1"/>
  <c r="W30"/>
  <c r="X30" s="1"/>
  <c r="U30"/>
  <c r="V30" s="1"/>
  <c r="S30"/>
  <c r="T30" s="1"/>
  <c r="Y30"/>
  <c r="Z30" s="1"/>
  <c r="F13" i="25"/>
  <c r="O13" s="1"/>
  <c r="F30" i="22"/>
  <c r="O30" s="1"/>
  <c r="X42"/>
  <c r="Y42" s="1"/>
  <c r="R42"/>
  <c r="S42" s="1"/>
  <c r="Z42"/>
  <c r="AA42" s="1"/>
  <c r="U25" i="34"/>
  <c r="V25" s="1"/>
  <c r="Y25"/>
  <c r="Z25" s="1"/>
  <c r="Q25"/>
  <c r="R25" s="1"/>
  <c r="S25"/>
  <c r="T25" s="1"/>
  <c r="W25"/>
  <c r="X25" s="1"/>
  <c r="Y33"/>
  <c r="Z33" s="1"/>
  <c r="Q33"/>
  <c r="R33" s="1"/>
  <c r="W33"/>
  <c r="X33" s="1"/>
  <c r="U33"/>
  <c r="V33" s="1"/>
  <c r="S33"/>
  <c r="T33" s="1"/>
  <c r="S29" i="37"/>
  <c r="T29" s="1"/>
  <c r="Y29"/>
  <c r="Z29" s="1"/>
  <c r="Q29"/>
  <c r="R29" s="1"/>
  <c r="W29"/>
  <c r="X29" s="1"/>
  <c r="U29"/>
  <c r="V29" s="1"/>
  <c r="X29" i="22"/>
  <c r="Y29" s="1"/>
  <c r="V29"/>
  <c r="W29" s="1"/>
  <c r="R29"/>
  <c r="S29" s="1"/>
  <c r="S30" i="34"/>
  <c r="T30" s="1"/>
  <c r="W30"/>
  <c r="X30" s="1"/>
  <c r="Y30"/>
  <c r="Z30" s="1"/>
  <c r="U30"/>
  <c r="V30" s="1"/>
  <c r="Q30"/>
  <c r="R30" s="1"/>
  <c r="Y40" i="37"/>
  <c r="Z40" s="1"/>
  <c r="Q40"/>
  <c r="R40" s="1"/>
  <c r="W40"/>
  <c r="X40" s="1"/>
  <c r="U40"/>
  <c r="V40" s="1"/>
  <c r="S40"/>
  <c r="T40" s="1"/>
  <c r="U41" i="31"/>
  <c r="V41" s="1"/>
  <c r="S41"/>
  <c r="T41" s="1"/>
  <c r="Y41"/>
  <c r="Z41" s="1"/>
  <c r="W41"/>
  <c r="X41" s="1"/>
  <c r="Q41"/>
  <c r="R41" s="1"/>
  <c r="O34" i="22"/>
  <c r="O23"/>
  <c r="V23" s="1"/>
  <c r="W23" s="1"/>
  <c r="O43"/>
  <c r="F31"/>
  <c r="O31" s="1"/>
  <c r="S28" i="37"/>
  <c r="T28" s="1"/>
  <c r="Y28"/>
  <c r="Z28" s="1"/>
  <c r="U28"/>
  <c r="V28" s="1"/>
  <c r="Q28"/>
  <c r="R28" s="1"/>
  <c r="W28"/>
  <c r="X28" s="1"/>
  <c r="W41" i="34"/>
  <c r="X41" s="1"/>
  <c r="U41"/>
  <c r="V41" s="1"/>
  <c r="Y41"/>
  <c r="Z41" s="1"/>
  <c r="S41"/>
  <c r="T41" s="1"/>
  <c r="Q41"/>
  <c r="R41" s="1"/>
  <c r="F28" i="22"/>
  <c r="O28" s="1"/>
  <c r="W35" i="31"/>
  <c r="X35" s="1"/>
  <c r="U35"/>
  <c r="V35" s="1"/>
  <c r="Y35"/>
  <c r="Z35" s="1"/>
  <c r="S35"/>
  <c r="T35" s="1"/>
  <c r="Q35"/>
  <c r="R35" s="1"/>
  <c r="U28" i="34"/>
  <c r="V28" s="1"/>
  <c r="Y28"/>
  <c r="Z28" s="1"/>
  <c r="Q28"/>
  <c r="R28" s="1"/>
  <c r="W28"/>
  <c r="X28" s="1"/>
  <c r="S28"/>
  <c r="T28" s="1"/>
  <c r="X33" i="22"/>
  <c r="Y33" s="1"/>
  <c r="Z33"/>
  <c r="AA33" s="1"/>
  <c r="R33"/>
  <c r="S33" s="1"/>
  <c r="T33"/>
  <c r="U33" s="1"/>
  <c r="V33"/>
  <c r="W33" s="1"/>
  <c r="W38" i="34"/>
  <c r="X38" s="1"/>
  <c r="Y38"/>
  <c r="Z38" s="1"/>
  <c r="U38"/>
  <c r="V38" s="1"/>
  <c r="Q38"/>
  <c r="R38" s="1"/>
  <c r="S38"/>
  <c r="T38" s="1"/>
  <c r="Y35"/>
  <c r="Z35" s="1"/>
  <c r="Q35"/>
  <c r="R35" s="1"/>
  <c r="U35"/>
  <c r="V35" s="1"/>
  <c r="W35"/>
  <c r="X35" s="1"/>
  <c r="S35"/>
  <c r="T35" s="1"/>
  <c r="R41" i="22"/>
  <c r="S41" s="1"/>
  <c r="S34" i="37"/>
  <c r="T34" s="1"/>
  <c r="Y34"/>
  <c r="Z34" s="1"/>
  <c r="Q34"/>
  <c r="R34" s="1"/>
  <c r="W34"/>
  <c r="X34" s="1"/>
  <c r="U34"/>
  <c r="V34" s="1"/>
  <c r="U24" i="31"/>
  <c r="V24" s="1"/>
  <c r="Y24"/>
  <c r="Z24" s="1"/>
  <c r="Q24"/>
  <c r="R24" s="1"/>
  <c r="S24"/>
  <c r="T24" s="1"/>
  <c r="W24"/>
  <c r="X24" s="1"/>
  <c r="Y28"/>
  <c r="Z28" s="1"/>
  <c r="Q28"/>
  <c r="R28" s="1"/>
  <c r="U28"/>
  <c r="V28" s="1"/>
  <c r="W28"/>
  <c r="X28" s="1"/>
  <c r="S28"/>
  <c r="T28" s="1"/>
  <c r="V38" i="25"/>
  <c r="W38" s="1"/>
  <c r="X38"/>
  <c r="Y38" s="1"/>
  <c r="T41"/>
  <c r="U41" s="1"/>
  <c r="X41"/>
  <c r="Y41" s="1"/>
  <c r="Z41"/>
  <c r="AA41" s="1"/>
  <c r="V41"/>
  <c r="W41" s="1"/>
  <c r="R41"/>
  <c r="S41" s="1"/>
  <c r="Q39" i="37"/>
  <c r="R39" s="1"/>
  <c r="W39"/>
  <c r="X39" s="1"/>
  <c r="U39"/>
  <c r="V39" s="1"/>
  <c r="S39"/>
  <c r="T39" s="1"/>
  <c r="Y39"/>
  <c r="Z39" s="1"/>
  <c r="S35"/>
  <c r="T35" s="1"/>
  <c r="Y35"/>
  <c r="Z35" s="1"/>
  <c r="Q35"/>
  <c r="R35" s="1"/>
  <c r="W35"/>
  <c r="X35" s="1"/>
  <c r="U35"/>
  <c r="V35" s="1"/>
  <c r="Y26"/>
  <c r="Z26" s="1"/>
  <c r="Q26"/>
  <c r="R26" s="1"/>
  <c r="W26"/>
  <c r="X26" s="1"/>
  <c r="U26"/>
  <c r="V26" s="1"/>
  <c r="S26"/>
  <c r="T26" s="1"/>
  <c r="Q27" i="34"/>
  <c r="R27" s="1"/>
  <c r="W27"/>
  <c r="X27" s="1"/>
  <c r="U27"/>
  <c r="V27" s="1"/>
  <c r="S27"/>
  <c r="T27" s="1"/>
  <c r="Y27"/>
  <c r="Z27" s="1"/>
  <c r="F26" i="22"/>
  <c r="O26" s="1"/>
  <c r="Y34" i="31"/>
  <c r="Z34" s="1"/>
  <c r="Q34"/>
  <c r="R34" s="1"/>
  <c r="S34"/>
  <c r="T34" s="1"/>
  <c r="W34"/>
  <c r="X34" s="1"/>
  <c r="U34"/>
  <c r="V34" s="1"/>
  <c r="U24" i="37"/>
  <c r="V24" s="1"/>
  <c r="S24"/>
  <c r="T24" s="1"/>
  <c r="Y24"/>
  <c r="Z24" s="1"/>
  <c r="W24"/>
  <c r="X24" s="1"/>
  <c r="Q24"/>
  <c r="R24" s="1"/>
  <c r="O40" i="22"/>
  <c r="Y25" i="37"/>
  <c r="Z25" s="1"/>
  <c r="Q25"/>
  <c r="R25" s="1"/>
  <c r="W25"/>
  <c r="X25" s="1"/>
  <c r="U25"/>
  <c r="V25" s="1"/>
  <c r="S25"/>
  <c r="T25" s="1"/>
  <c r="F35" i="22"/>
  <c r="O35" s="1"/>
  <c r="Y29" i="34"/>
  <c r="Z29" s="1"/>
  <c r="Q29"/>
  <c r="R29" s="1"/>
  <c r="S29"/>
  <c r="T29" s="1"/>
  <c r="W29"/>
  <c r="X29" s="1"/>
  <c r="U29"/>
  <c r="V29" s="1"/>
  <c r="S43" i="37"/>
  <c r="T43" s="1"/>
  <c r="Y43"/>
  <c r="Z43" s="1"/>
  <c r="Q43"/>
  <c r="R43" s="1"/>
  <c r="W43"/>
  <c r="X43" s="1"/>
  <c r="U43"/>
  <c r="V43" s="1"/>
  <c r="Y41"/>
  <c r="Z41" s="1"/>
  <c r="Q41"/>
  <c r="R41" s="1"/>
  <c r="W41"/>
  <c r="X41" s="1"/>
  <c r="U41"/>
  <c r="V41" s="1"/>
  <c r="S41"/>
  <c r="T41" s="1"/>
  <c r="Q42" i="34"/>
  <c r="R42" s="1"/>
  <c r="U42"/>
  <c r="V42" s="1"/>
  <c r="W42"/>
  <c r="X42" s="1"/>
  <c r="S42"/>
  <c r="T42" s="1"/>
  <c r="Y42"/>
  <c r="Z42" s="1"/>
  <c r="W29" i="31"/>
  <c r="X29" s="1"/>
  <c r="Y29"/>
  <c r="Z29" s="1"/>
  <c r="U29"/>
  <c r="V29" s="1"/>
  <c r="S29"/>
  <c r="T29" s="1"/>
  <c r="Q29"/>
  <c r="R29" s="1"/>
  <c r="S26"/>
  <c r="T26" s="1"/>
  <c r="Y26"/>
  <c r="Z26" s="1"/>
  <c r="W26"/>
  <c r="X26" s="1"/>
  <c r="Q26"/>
  <c r="R26" s="1"/>
  <c r="U26"/>
  <c r="V26" s="1"/>
  <c r="Q39" i="34"/>
  <c r="R39" s="1"/>
  <c r="W39"/>
  <c r="X39" s="1"/>
  <c r="U39"/>
  <c r="V39" s="1"/>
  <c r="S39"/>
  <c r="T39" s="1"/>
  <c r="Y39"/>
  <c r="Z39" s="1"/>
  <c r="Q32" i="37"/>
  <c r="R32" s="1"/>
  <c r="W32"/>
  <c r="X32" s="1"/>
  <c r="U32"/>
  <c r="V32" s="1"/>
  <c r="S32"/>
  <c r="T32" s="1"/>
  <c r="Y32"/>
  <c r="Z32" s="1"/>
  <c r="S27" i="31"/>
  <c r="T27" s="1"/>
  <c r="Y27"/>
  <c r="Z27" s="1"/>
  <c r="W27"/>
  <c r="X27" s="1"/>
  <c r="U27"/>
  <c r="V27" s="1"/>
  <c r="Q27"/>
  <c r="R27" s="1"/>
  <c r="O36" i="22"/>
  <c r="Y42" i="37"/>
  <c r="Z42" s="1"/>
  <c r="Q42"/>
  <c r="R42" s="1"/>
  <c r="W42"/>
  <c r="X42" s="1"/>
  <c r="U42"/>
  <c r="V42" s="1"/>
  <c r="S42"/>
  <c r="T42" s="1"/>
  <c r="Y37" i="34"/>
  <c r="Z37" s="1"/>
  <c r="Q37"/>
  <c r="R37" s="1"/>
  <c r="W37"/>
  <c r="X37" s="1"/>
  <c r="S37"/>
  <c r="T37" s="1"/>
  <c r="U37"/>
  <c r="V37" s="1"/>
  <c r="O38" i="22"/>
  <c r="W32" i="31"/>
  <c r="X32" s="1"/>
  <c r="U32"/>
  <c r="V32" s="1"/>
  <c r="Y32"/>
  <c r="Z32" s="1"/>
  <c r="Q32"/>
  <c r="R32" s="1"/>
  <c r="S32"/>
  <c r="T32" s="1"/>
  <c r="R25" i="22"/>
  <c r="S25" s="1"/>
  <c r="V25"/>
  <c r="W25" s="1"/>
  <c r="X25"/>
  <c r="Y25" s="1"/>
  <c r="Z25"/>
  <c r="AA25" s="1"/>
  <c r="T25"/>
  <c r="U25" s="1"/>
  <c r="O32"/>
  <c r="S31" i="34"/>
  <c r="T31" s="1"/>
  <c r="Y31"/>
  <c r="Z31" s="1"/>
  <c r="Q31"/>
  <c r="R31" s="1"/>
  <c r="W31"/>
  <c r="X31" s="1"/>
  <c r="U31"/>
  <c r="V31" s="1"/>
  <c r="Q36"/>
  <c r="R36" s="1"/>
  <c r="U36"/>
  <c r="V36" s="1"/>
  <c r="W36"/>
  <c r="X36" s="1"/>
  <c r="S36"/>
  <c r="T36" s="1"/>
  <c r="Y36"/>
  <c r="Z36" s="1"/>
  <c r="Q31" i="37"/>
  <c r="R31" s="1"/>
  <c r="W31"/>
  <c r="X31" s="1"/>
  <c r="U31"/>
  <c r="V31" s="1"/>
  <c r="S31"/>
  <c r="T31" s="1"/>
  <c r="Y31"/>
  <c r="Z31" s="1"/>
  <c r="U40" i="34"/>
  <c r="V40" s="1"/>
  <c r="Y40"/>
  <c r="Z40" s="1"/>
  <c r="S40"/>
  <c r="T40" s="1"/>
  <c r="Q40"/>
  <c r="R40" s="1"/>
  <c r="W40"/>
  <c r="X40" s="1"/>
  <c r="U30" i="31"/>
  <c r="V30" s="1"/>
  <c r="S30"/>
  <c r="T30" s="1"/>
  <c r="W30"/>
  <c r="X30" s="1"/>
  <c r="Y30"/>
  <c r="Z30" s="1"/>
  <c r="Q30"/>
  <c r="R30" s="1"/>
  <c r="X33" i="25"/>
  <c r="Y33" s="1"/>
  <c r="V33"/>
  <c r="W33" s="1"/>
  <c r="T33"/>
  <c r="U33" s="1"/>
  <c r="R33"/>
  <c r="S33" s="1"/>
  <c r="Z33"/>
  <c r="AA33" s="1"/>
  <c r="F27" i="22"/>
  <c r="O27" s="1"/>
  <c r="W36" i="31"/>
  <c r="X36" s="1"/>
  <c r="S36"/>
  <c r="T36" s="1"/>
  <c r="Y36"/>
  <c r="Z36" s="1"/>
  <c r="Q36"/>
  <c r="R36" s="1"/>
  <c r="U36"/>
  <c r="V36" s="1"/>
  <c r="W25"/>
  <c r="X25" s="1"/>
  <c r="U25"/>
  <c r="V25" s="1"/>
  <c r="S25"/>
  <c r="T25" s="1"/>
  <c r="Q25"/>
  <c r="R25" s="1"/>
  <c r="Y25"/>
  <c r="Z25" s="1"/>
  <c r="Y33" i="37"/>
  <c r="Z33" s="1"/>
  <c r="Q33"/>
  <c r="R33" s="1"/>
  <c r="W33"/>
  <c r="X33" s="1"/>
  <c r="U33"/>
  <c r="V33" s="1"/>
  <c r="S33"/>
  <c r="T33" s="1"/>
  <c r="W23" i="34"/>
  <c r="X23" s="1"/>
  <c r="U23"/>
  <c r="V23" s="1"/>
  <c r="Y23"/>
  <c r="Z23" s="1"/>
  <c r="S23"/>
  <c r="T23" s="1"/>
  <c r="Q23"/>
  <c r="R23" s="1"/>
  <c r="U23" i="37"/>
  <c r="V23" s="1"/>
  <c r="S23"/>
  <c r="T23" s="1"/>
  <c r="Y23"/>
  <c r="Z23" s="1"/>
  <c r="Q23"/>
  <c r="R23" s="1"/>
  <c r="W23"/>
  <c r="X23" s="1"/>
  <c r="F23" i="25"/>
  <c r="O23" s="1"/>
  <c r="V21" i="22"/>
  <c r="W21" s="1"/>
  <c r="Z21"/>
  <c r="AA21" s="1"/>
  <c r="T21"/>
  <c r="U21" s="1"/>
  <c r="X21"/>
  <c r="Y21" s="1"/>
  <c r="R21"/>
  <c r="S21" s="1"/>
  <c r="W21" i="34"/>
  <c r="X21" s="1"/>
  <c r="Q21"/>
  <c r="R21" s="1"/>
  <c r="U21"/>
  <c r="V21" s="1"/>
  <c r="S21"/>
  <c r="T21" s="1"/>
  <c r="Y21"/>
  <c r="Z21" s="1"/>
  <c r="Q21" i="37"/>
  <c r="R21" s="1"/>
  <c r="Y21"/>
  <c r="Z21" s="1"/>
  <c r="U21"/>
  <c r="V21" s="1"/>
  <c r="S21"/>
  <c r="T21" s="1"/>
  <c r="W21"/>
  <c r="X21" s="1"/>
  <c r="F21" i="25"/>
  <c r="O21" s="1"/>
  <c r="W21" i="31"/>
  <c r="X21" s="1"/>
  <c r="U21"/>
  <c r="V21" s="1"/>
  <c r="S21"/>
  <c r="T21" s="1"/>
  <c r="Q21"/>
  <c r="R21" s="1"/>
  <c r="Y21"/>
  <c r="Z21" s="1"/>
  <c r="S20"/>
  <c r="T20" s="1"/>
  <c r="U20"/>
  <c r="V20" s="1"/>
  <c r="Y20"/>
  <c r="Z20" s="1"/>
  <c r="W20"/>
  <c r="X20" s="1"/>
  <c r="Q20"/>
  <c r="R20" s="1"/>
  <c r="U20" i="34"/>
  <c r="V20" s="1"/>
  <c r="S20"/>
  <c r="T20" s="1"/>
  <c r="W20"/>
  <c r="X20" s="1"/>
  <c r="Y20"/>
  <c r="Z20" s="1"/>
  <c r="Q20"/>
  <c r="R20" s="1"/>
  <c r="F20" i="25"/>
  <c r="O20" s="1"/>
  <c r="F20" i="22"/>
  <c r="O20" s="1"/>
  <c r="W20" i="37"/>
  <c r="X20" s="1"/>
  <c r="Q20"/>
  <c r="R20" s="1"/>
  <c r="S20"/>
  <c r="T20" s="1"/>
  <c r="Y20"/>
  <c r="Z20" s="1"/>
  <c r="U20"/>
  <c r="V20" s="1"/>
  <c r="Y19" i="31"/>
  <c r="Z19" s="1"/>
  <c r="W19"/>
  <c r="X19" s="1"/>
  <c r="U19"/>
  <c r="V19" s="1"/>
  <c r="S19"/>
  <c r="T19" s="1"/>
  <c r="Q19"/>
  <c r="R19" s="1"/>
  <c r="F19" i="22"/>
  <c r="O19" s="1"/>
  <c r="O19" i="25"/>
  <c r="S19" i="34"/>
  <c r="T19" s="1"/>
  <c r="Y19"/>
  <c r="Z19" s="1"/>
  <c r="Q19"/>
  <c r="R19" s="1"/>
  <c r="U19"/>
  <c r="V19" s="1"/>
  <c r="W19"/>
  <c r="X19" s="1"/>
  <c r="Y19" i="37"/>
  <c r="Z19" s="1"/>
  <c r="U19"/>
  <c r="V19" s="1"/>
  <c r="Q19"/>
  <c r="R19" s="1"/>
  <c r="W19"/>
  <c r="X19" s="1"/>
  <c r="S19"/>
  <c r="T19" s="1"/>
  <c r="U16" i="34"/>
  <c r="V16" s="1"/>
  <c r="U18" i="37"/>
  <c r="V18" s="1"/>
  <c r="S18"/>
  <c r="T18" s="1"/>
  <c r="Y18"/>
  <c r="Z18" s="1"/>
  <c r="Q18"/>
  <c r="R18" s="1"/>
  <c r="W18"/>
  <c r="X18" s="1"/>
  <c r="W18" i="31"/>
  <c r="X18" s="1"/>
  <c r="U18"/>
  <c r="V18" s="1"/>
  <c r="S18"/>
  <c r="T18" s="1"/>
  <c r="Y18"/>
  <c r="Z18" s="1"/>
  <c r="Q18"/>
  <c r="R18" s="1"/>
  <c r="O18" i="25"/>
  <c r="F18" i="22"/>
  <c r="O18" s="1"/>
  <c r="Y18" i="34"/>
  <c r="Z18" s="1"/>
  <c r="U18"/>
  <c r="V18" s="1"/>
  <c r="S18"/>
  <c r="T18" s="1"/>
  <c r="Q18"/>
  <c r="R18" s="1"/>
  <c r="W18"/>
  <c r="X18" s="1"/>
  <c r="S17" i="37"/>
  <c r="T17" s="1"/>
  <c r="Y17"/>
  <c r="Z17" s="1"/>
  <c r="W17"/>
  <c r="X17" s="1"/>
  <c r="U17"/>
  <c r="V17" s="1"/>
  <c r="O17" i="25"/>
  <c r="V17" s="1"/>
  <c r="W17" s="1"/>
  <c r="W16" i="34"/>
  <c r="X16" s="1"/>
  <c r="S16"/>
  <c r="T16" s="1"/>
  <c r="Y16"/>
  <c r="Z16" s="1"/>
  <c r="S17"/>
  <c r="T17" s="1"/>
  <c r="U17"/>
  <c r="V17" s="1"/>
  <c r="Q17"/>
  <c r="R17" s="1"/>
  <c r="W17"/>
  <c r="X17" s="1"/>
  <c r="Y17"/>
  <c r="Z17" s="1"/>
  <c r="O17" i="22"/>
  <c r="S17" i="31"/>
  <c r="T17" s="1"/>
  <c r="Q17"/>
  <c r="R17" s="1"/>
  <c r="U17"/>
  <c r="V17" s="1"/>
  <c r="Y17"/>
  <c r="Z17" s="1"/>
  <c r="W17"/>
  <c r="X17" s="1"/>
  <c r="F16" i="22"/>
  <c r="O16" s="1"/>
  <c r="Q16" i="31"/>
  <c r="R16" s="1"/>
  <c r="W16"/>
  <c r="X16" s="1"/>
  <c r="U16"/>
  <c r="V16" s="1"/>
  <c r="S16"/>
  <c r="T16" s="1"/>
  <c r="Y16"/>
  <c r="Z16" s="1"/>
  <c r="F16" i="25"/>
  <c r="O16" s="1"/>
  <c r="S16" i="37"/>
  <c r="T16" s="1"/>
  <c r="U16"/>
  <c r="V16" s="1"/>
  <c r="Q16"/>
  <c r="R16" s="1"/>
  <c r="Y16"/>
  <c r="Z16" s="1"/>
  <c r="W16"/>
  <c r="X16" s="1"/>
  <c r="R759" i="28"/>
  <c r="AB11" s="1"/>
  <c r="E27" i="30" s="1"/>
  <c r="T759" i="28"/>
  <c r="AD11" s="1"/>
  <c r="G27" i="30" s="1"/>
  <c r="Q15" i="34"/>
  <c r="R15" s="1"/>
  <c r="W15"/>
  <c r="X15" s="1"/>
  <c r="U15"/>
  <c r="V15" s="1"/>
  <c r="Y15"/>
  <c r="Z15" s="1"/>
  <c r="S15"/>
  <c r="T15" s="1"/>
  <c r="S15" i="37"/>
  <c r="T15" s="1"/>
  <c r="W15"/>
  <c r="X15" s="1"/>
  <c r="Q15"/>
  <c r="R15" s="1"/>
  <c r="U15"/>
  <c r="V15" s="1"/>
  <c r="Y15"/>
  <c r="Z15" s="1"/>
  <c r="O15" i="22"/>
  <c r="O15" i="25"/>
  <c r="Z759" i="28"/>
  <c r="AJ11" s="1"/>
  <c r="M27" i="30" s="1"/>
  <c r="S15" i="31"/>
  <c r="T15" s="1"/>
  <c r="W15"/>
  <c r="X15" s="1"/>
  <c r="Y15"/>
  <c r="Z15" s="1"/>
  <c r="Q15"/>
  <c r="R15" s="1"/>
  <c r="U15"/>
  <c r="V15" s="1"/>
  <c r="Q14" i="37"/>
  <c r="R14" s="1"/>
  <c r="W14"/>
  <c r="X14" s="1"/>
  <c r="Y14"/>
  <c r="Z14" s="1"/>
  <c r="S14"/>
  <c r="T14" s="1"/>
  <c r="U14"/>
  <c r="V14" s="1"/>
  <c r="V759" i="28"/>
  <c r="AF11" s="1"/>
  <c r="I27" i="30" s="1"/>
  <c r="O14" i="22"/>
  <c r="F14" i="25"/>
  <c r="O14" s="1"/>
  <c r="X759" i="28"/>
  <c r="AH11" s="1"/>
  <c r="K27" i="30" s="1"/>
  <c r="O13" i="22"/>
  <c r="R37" l="1"/>
  <c r="S37" s="1"/>
  <c r="T42"/>
  <c r="U42" s="1"/>
  <c r="V41"/>
  <c r="W41" s="1"/>
  <c r="X37"/>
  <c r="Y37" s="1"/>
  <c r="X41"/>
  <c r="Y41" s="1"/>
  <c r="Z41"/>
  <c r="AA41" s="1"/>
  <c r="Z37"/>
  <c r="AA37" s="1"/>
  <c r="V37"/>
  <c r="W37" s="1"/>
  <c r="T29"/>
  <c r="U29" s="1"/>
  <c r="R26" i="25"/>
  <c r="S26" s="1"/>
  <c r="Z26"/>
  <c r="AA26" s="1"/>
  <c r="Z23" i="22"/>
  <c r="AA23" s="1"/>
  <c r="X23"/>
  <c r="Y23" s="1"/>
  <c r="X26" i="25"/>
  <c r="Y26" s="1"/>
  <c r="R23" i="22"/>
  <c r="S23" s="1"/>
  <c r="R38" i="25"/>
  <c r="S38" s="1"/>
  <c r="Z38"/>
  <c r="AA38" s="1"/>
  <c r="V26"/>
  <c r="W26" s="1"/>
  <c r="T23" i="22"/>
  <c r="U23" s="1"/>
  <c r="R35"/>
  <c r="S35" s="1"/>
  <c r="V35"/>
  <c r="W35" s="1"/>
  <c r="Z35"/>
  <c r="AA35" s="1"/>
  <c r="X35"/>
  <c r="Y35" s="1"/>
  <c r="T35"/>
  <c r="U35" s="1"/>
  <c r="Z39" i="25"/>
  <c r="AA39" s="1"/>
  <c r="R39"/>
  <c r="S39" s="1"/>
  <c r="X39"/>
  <c r="Y39" s="1"/>
  <c r="V39"/>
  <c r="W39" s="1"/>
  <c r="T39"/>
  <c r="U39" s="1"/>
  <c r="Z30" i="22"/>
  <c r="AA30" s="1"/>
  <c r="R30"/>
  <c r="S30" s="1"/>
  <c r="T30"/>
  <c r="U30" s="1"/>
  <c r="X30"/>
  <c r="Y30" s="1"/>
  <c r="V30"/>
  <c r="W30" s="1"/>
  <c r="X13" i="25"/>
  <c r="Y13" s="1"/>
  <c r="T13"/>
  <c r="U13" s="1"/>
  <c r="R13"/>
  <c r="S13" s="1"/>
  <c r="Z13"/>
  <c r="AA13" s="1"/>
  <c r="V13"/>
  <c r="W13" s="1"/>
  <c r="R27" i="22"/>
  <c r="S27" s="1"/>
  <c r="V27"/>
  <c r="W27" s="1"/>
  <c r="X27"/>
  <c r="Y27" s="1"/>
  <c r="Z27"/>
  <c r="AA27" s="1"/>
  <c r="T27"/>
  <c r="U27" s="1"/>
  <c r="Z32"/>
  <c r="AA32" s="1"/>
  <c r="R32"/>
  <c r="S32" s="1"/>
  <c r="X32"/>
  <c r="Y32" s="1"/>
  <c r="V32"/>
  <c r="W32" s="1"/>
  <c r="T32"/>
  <c r="U32" s="1"/>
  <c r="X35" i="25"/>
  <c r="Y35" s="1"/>
  <c r="V35"/>
  <c r="W35" s="1"/>
  <c r="T35"/>
  <c r="U35" s="1"/>
  <c r="Z35"/>
  <c r="AA35" s="1"/>
  <c r="R35"/>
  <c r="S35" s="1"/>
  <c r="R32"/>
  <c r="S32" s="1"/>
  <c r="X32"/>
  <c r="Y32" s="1"/>
  <c r="V32"/>
  <c r="W32" s="1"/>
  <c r="T32"/>
  <c r="U32" s="1"/>
  <c r="Z32"/>
  <c r="AA32" s="1"/>
  <c r="V30"/>
  <c r="W30" s="1"/>
  <c r="T30"/>
  <c r="U30" s="1"/>
  <c r="Z30"/>
  <c r="AA30" s="1"/>
  <c r="R30"/>
  <c r="S30" s="1"/>
  <c r="X30"/>
  <c r="Y30" s="1"/>
  <c r="T24"/>
  <c r="U24" s="1"/>
  <c r="Z24"/>
  <c r="AA24" s="1"/>
  <c r="R24"/>
  <c r="S24" s="1"/>
  <c r="X24"/>
  <c r="Y24" s="1"/>
  <c r="V24"/>
  <c r="W24" s="1"/>
  <c r="R25"/>
  <c r="S25" s="1"/>
  <c r="V25"/>
  <c r="W25" s="1"/>
  <c r="Z25"/>
  <c r="AA25" s="1"/>
  <c r="T25"/>
  <c r="U25" s="1"/>
  <c r="X25"/>
  <c r="Y25" s="1"/>
  <c r="X29"/>
  <c r="Y29" s="1"/>
  <c r="V29"/>
  <c r="W29" s="1"/>
  <c r="T29"/>
  <c r="U29" s="1"/>
  <c r="Z29"/>
  <c r="AA29" s="1"/>
  <c r="R29"/>
  <c r="S29" s="1"/>
  <c r="R43"/>
  <c r="S43" s="1"/>
  <c r="V43"/>
  <c r="W43" s="1"/>
  <c r="T43"/>
  <c r="U43" s="1"/>
  <c r="Z43"/>
  <c r="AA43" s="1"/>
  <c r="X43"/>
  <c r="Y43" s="1"/>
  <c r="T28" i="22"/>
  <c r="U28" s="1"/>
  <c r="R28"/>
  <c r="S28" s="1"/>
  <c r="Z28"/>
  <c r="AA28" s="1"/>
  <c r="X28"/>
  <c r="Y28" s="1"/>
  <c r="V28"/>
  <c r="W28" s="1"/>
  <c r="V36" i="25"/>
  <c r="W36" s="1"/>
  <c r="T36"/>
  <c r="U36" s="1"/>
  <c r="Z36"/>
  <c r="AA36" s="1"/>
  <c r="R36"/>
  <c r="S36" s="1"/>
  <c r="X36"/>
  <c r="Y36" s="1"/>
  <c r="Z24" i="22"/>
  <c r="AA24" s="1"/>
  <c r="R24"/>
  <c r="S24" s="1"/>
  <c r="V24"/>
  <c r="W24" s="1"/>
  <c r="T24"/>
  <c r="U24" s="1"/>
  <c r="X24"/>
  <c r="Y24" s="1"/>
  <c r="T26"/>
  <c r="U26" s="1"/>
  <c r="Z26"/>
  <c r="AA26" s="1"/>
  <c r="V26"/>
  <c r="W26" s="1"/>
  <c r="X26"/>
  <c r="Y26" s="1"/>
  <c r="R26"/>
  <c r="S26" s="1"/>
  <c r="V37" i="25"/>
  <c r="W37" s="1"/>
  <c r="X37"/>
  <c r="Y37" s="1"/>
  <c r="T37"/>
  <c r="U37" s="1"/>
  <c r="Z37"/>
  <c r="AA37" s="1"/>
  <c r="R37"/>
  <c r="S37" s="1"/>
  <c r="V31"/>
  <c r="W31" s="1"/>
  <c r="T31"/>
  <c r="U31" s="1"/>
  <c r="Z31"/>
  <c r="AA31" s="1"/>
  <c r="R31"/>
  <c r="S31" s="1"/>
  <c r="X31"/>
  <c r="Y31" s="1"/>
  <c r="X38" i="22"/>
  <c r="Y38" s="1"/>
  <c r="V38"/>
  <c r="W38" s="1"/>
  <c r="T38"/>
  <c r="U38" s="1"/>
  <c r="Z38"/>
  <c r="AA38" s="1"/>
  <c r="R38"/>
  <c r="S38" s="1"/>
  <c r="V40" i="25"/>
  <c r="W40" s="1"/>
  <c r="X40"/>
  <c r="Y40" s="1"/>
  <c r="T40"/>
  <c r="U40" s="1"/>
  <c r="Z40"/>
  <c r="AA40" s="1"/>
  <c r="R40"/>
  <c r="S40" s="1"/>
  <c r="Z28"/>
  <c r="AA28" s="1"/>
  <c r="R28"/>
  <c r="S28" s="1"/>
  <c r="X28"/>
  <c r="Y28" s="1"/>
  <c r="V28"/>
  <c r="W28" s="1"/>
  <c r="T28"/>
  <c r="U28" s="1"/>
  <c r="R42"/>
  <c r="S42" s="1"/>
  <c r="Z42"/>
  <c r="AA42" s="1"/>
  <c r="X42"/>
  <c r="Y42" s="1"/>
  <c r="V42"/>
  <c r="W42" s="1"/>
  <c r="T42"/>
  <c r="U42" s="1"/>
  <c r="Z34" i="22"/>
  <c r="AA34" s="1"/>
  <c r="T34"/>
  <c r="U34" s="1"/>
  <c r="R34"/>
  <c r="S34" s="1"/>
  <c r="X34"/>
  <c r="Y34" s="1"/>
  <c r="V34"/>
  <c r="W34" s="1"/>
  <c r="R31"/>
  <c r="S31" s="1"/>
  <c r="Z31"/>
  <c r="AA31" s="1"/>
  <c r="X31"/>
  <c r="Y31" s="1"/>
  <c r="V31"/>
  <c r="W31" s="1"/>
  <c r="T31"/>
  <c r="U31" s="1"/>
  <c r="V34" i="25"/>
  <c r="W34" s="1"/>
  <c r="T34"/>
  <c r="U34" s="1"/>
  <c r="Z34"/>
  <c r="AA34" s="1"/>
  <c r="R34"/>
  <c r="S34" s="1"/>
  <c r="X34"/>
  <c r="Y34" s="1"/>
  <c r="T36" i="22"/>
  <c r="U36" s="1"/>
  <c r="R36"/>
  <c r="S36" s="1"/>
  <c r="Z36"/>
  <c r="AA36" s="1"/>
  <c r="X36"/>
  <c r="Y36" s="1"/>
  <c r="V36"/>
  <c r="W36" s="1"/>
  <c r="Z40"/>
  <c r="AA40" s="1"/>
  <c r="V40"/>
  <c r="W40" s="1"/>
  <c r="X40"/>
  <c r="Y40" s="1"/>
  <c r="R40"/>
  <c r="S40" s="1"/>
  <c r="T40"/>
  <c r="U40" s="1"/>
  <c r="V27" i="25"/>
  <c r="W27" s="1"/>
  <c r="T27"/>
  <c r="U27" s="1"/>
  <c r="Z27"/>
  <c r="AA27" s="1"/>
  <c r="R27"/>
  <c r="S27" s="1"/>
  <c r="X27"/>
  <c r="Y27" s="1"/>
  <c r="T43" i="22"/>
  <c r="U43" s="1"/>
  <c r="R43"/>
  <c r="S43" s="1"/>
  <c r="Z43"/>
  <c r="AA43" s="1"/>
  <c r="X43"/>
  <c r="Y43" s="1"/>
  <c r="V43"/>
  <c r="W43" s="1"/>
  <c r="R23" i="25"/>
  <c r="S23" s="1"/>
  <c r="V23"/>
  <c r="W23" s="1"/>
  <c r="X23"/>
  <c r="Y23" s="1"/>
  <c r="T23"/>
  <c r="U23" s="1"/>
  <c r="Z23"/>
  <c r="AA23" s="1"/>
  <c r="R21"/>
  <c r="S21" s="1"/>
  <c r="V21"/>
  <c r="W21" s="1"/>
  <c r="X21"/>
  <c r="Y21" s="1"/>
  <c r="T21"/>
  <c r="U21" s="1"/>
  <c r="Z21"/>
  <c r="AA21" s="1"/>
  <c r="R20" i="22"/>
  <c r="S20" s="1"/>
  <c r="Z20"/>
  <c r="AA20" s="1"/>
  <c r="X20"/>
  <c r="Y20" s="1"/>
  <c r="V20"/>
  <c r="W20" s="1"/>
  <c r="T20"/>
  <c r="U20" s="1"/>
  <c r="Z20" i="25"/>
  <c r="AA20" s="1"/>
  <c r="T20"/>
  <c r="U20" s="1"/>
  <c r="R20"/>
  <c r="S20" s="1"/>
  <c r="V20"/>
  <c r="W20" s="1"/>
  <c r="X20"/>
  <c r="Y20" s="1"/>
  <c r="T46" i="37"/>
  <c r="AD11" s="1"/>
  <c r="G27" i="39" s="1"/>
  <c r="T19" i="25"/>
  <c r="U19" s="1"/>
  <c r="Z19"/>
  <c r="AA19" s="1"/>
  <c r="R19"/>
  <c r="S19" s="1"/>
  <c r="V19"/>
  <c r="W19" s="1"/>
  <c r="X19"/>
  <c r="Y19" s="1"/>
  <c r="T46" i="31"/>
  <c r="AD11" s="1"/>
  <c r="G27" i="33" s="1"/>
  <c r="Z19" i="22"/>
  <c r="AA19" s="1"/>
  <c r="R19"/>
  <c r="S19" s="1"/>
  <c r="T19"/>
  <c r="U19" s="1"/>
  <c r="X19"/>
  <c r="Y19" s="1"/>
  <c r="V19"/>
  <c r="W19" s="1"/>
  <c r="Z46" i="37"/>
  <c r="AJ11" s="1"/>
  <c r="M27" i="39" s="1"/>
  <c r="X46" i="37"/>
  <c r="AH11" s="1"/>
  <c r="K27" i="39" s="1"/>
  <c r="R46" i="31"/>
  <c r="AB11" s="1"/>
  <c r="E27" i="33" s="1"/>
  <c r="R46" i="34"/>
  <c r="AB11" s="1"/>
  <c r="E27" i="36" s="1"/>
  <c r="Z17" i="25"/>
  <c r="AA17" s="1"/>
  <c r="Z18" i="22"/>
  <c r="AA18" s="1"/>
  <c r="T18"/>
  <c r="U18" s="1"/>
  <c r="X18"/>
  <c r="Y18" s="1"/>
  <c r="V18"/>
  <c r="W18" s="1"/>
  <c r="R18"/>
  <c r="S18" s="1"/>
  <c r="V18" i="25"/>
  <c r="W18" s="1"/>
  <c r="X18"/>
  <c r="Y18" s="1"/>
  <c r="R18"/>
  <c r="S18" s="1"/>
  <c r="T18"/>
  <c r="U18" s="1"/>
  <c r="Z18"/>
  <c r="AA18" s="1"/>
  <c r="V46" i="34"/>
  <c r="AF11" s="1"/>
  <c r="I27" i="36" s="1"/>
  <c r="T46" i="34"/>
  <c r="AD11" s="1"/>
  <c r="G27" i="36" s="1"/>
  <c r="X17" i="25"/>
  <c r="Y17" s="1"/>
  <c r="X46" i="34"/>
  <c r="AH11" s="1"/>
  <c r="K27" i="36" s="1"/>
  <c r="R17" i="25"/>
  <c r="S17" s="1"/>
  <c r="T17"/>
  <c r="U17" s="1"/>
  <c r="Z46" i="31"/>
  <c r="AJ11" s="1"/>
  <c r="M27" i="33" s="1"/>
  <c r="Z46" i="34"/>
  <c r="AJ11" s="1"/>
  <c r="M27" i="36" s="1"/>
  <c r="T17" i="22"/>
  <c r="U17" s="1"/>
  <c r="Z17"/>
  <c r="AA17" s="1"/>
  <c r="R17"/>
  <c r="S17" s="1"/>
  <c r="V17"/>
  <c r="W17" s="1"/>
  <c r="X17"/>
  <c r="Y17" s="1"/>
  <c r="V46" i="31"/>
  <c r="AF11" s="1"/>
  <c r="I27" i="33" s="1"/>
  <c r="R46" i="37"/>
  <c r="AB11" s="1"/>
  <c r="E27" i="39" s="1"/>
  <c r="X46" i="31"/>
  <c r="AH11" s="1"/>
  <c r="K27" i="33" s="1"/>
  <c r="T16" i="25"/>
  <c r="U16" s="1"/>
  <c r="V16"/>
  <c r="W16" s="1"/>
  <c r="Z16"/>
  <c r="AA16" s="1"/>
  <c r="R16"/>
  <c r="S16" s="1"/>
  <c r="X16"/>
  <c r="Y16" s="1"/>
  <c r="T16" i="22"/>
  <c r="U16" s="1"/>
  <c r="R16"/>
  <c r="S16" s="1"/>
  <c r="Z16"/>
  <c r="AA16" s="1"/>
  <c r="X16"/>
  <c r="Y16" s="1"/>
  <c r="V16"/>
  <c r="W16" s="1"/>
  <c r="V46" i="37"/>
  <c r="AF11" s="1"/>
  <c r="I27" i="39" s="1"/>
  <c r="T15" i="25"/>
  <c r="U15" s="1"/>
  <c r="X15"/>
  <c r="Y15" s="1"/>
  <c r="Z15"/>
  <c r="AA15" s="1"/>
  <c r="R15"/>
  <c r="S15" s="1"/>
  <c r="V15"/>
  <c r="W15" s="1"/>
  <c r="Z15" i="22"/>
  <c r="AA15" s="1"/>
  <c r="R15"/>
  <c r="S15" s="1"/>
  <c r="T15"/>
  <c r="U15" s="1"/>
  <c r="V15"/>
  <c r="W15" s="1"/>
  <c r="X15"/>
  <c r="Y15" s="1"/>
  <c r="T14" i="25"/>
  <c r="U14" s="1"/>
  <c r="X14"/>
  <c r="Y14" s="1"/>
  <c r="Z14"/>
  <c r="AA14" s="1"/>
  <c r="R14"/>
  <c r="S14" s="1"/>
  <c r="V14"/>
  <c r="W14" s="1"/>
  <c r="V14" i="22"/>
  <c r="W14" s="1"/>
  <c r="X14"/>
  <c r="Y14" s="1"/>
  <c r="R14"/>
  <c r="S14" s="1"/>
  <c r="T14"/>
  <c r="U14" s="1"/>
  <c r="Z14"/>
  <c r="AA14" s="1"/>
  <c r="R13"/>
  <c r="S13" s="1"/>
  <c r="T13"/>
  <c r="U13" s="1"/>
  <c r="Z13"/>
  <c r="AA13" s="1"/>
  <c r="V13"/>
  <c r="W13" s="1"/>
  <c r="X13"/>
  <c r="Y13" s="1"/>
  <c r="W46" i="25" l="1"/>
  <c r="AG11" s="1"/>
  <c r="I27" i="27" s="1"/>
  <c r="U46" i="25"/>
  <c r="AE11" s="1"/>
  <c r="G27" i="27" s="1"/>
  <c r="Y46" i="25"/>
  <c r="AI11" s="1"/>
  <c r="K27" i="27" s="1"/>
  <c r="W46" i="22"/>
  <c r="AG11" s="1"/>
  <c r="I27" i="24" s="1"/>
  <c r="AA46" i="22"/>
  <c r="AK11" s="1"/>
  <c r="M27" i="24" s="1"/>
  <c r="S46" i="25"/>
  <c r="AC11" s="1"/>
  <c r="E27" i="27" s="1"/>
  <c r="S46" i="22"/>
  <c r="AC11" s="1"/>
  <c r="E27" i="24" s="1"/>
  <c r="AA46" i="25"/>
  <c r="AK11" s="1"/>
  <c r="M27" i="27" s="1"/>
  <c r="Y46" i="22"/>
  <c r="AI11" s="1"/>
  <c r="K27" i="24" s="1"/>
  <c r="U46" i="22"/>
  <c r="AE11" s="1"/>
  <c r="G27" i="24" s="1"/>
</calcChain>
</file>

<file path=xl/comments1.xml><?xml version="1.0" encoding="utf-8"?>
<comments xmlns="http://schemas.openxmlformats.org/spreadsheetml/2006/main">
  <authors>
    <author>arlei</author>
    <author>Ana Carolina Dutra</author>
    <author>Uriel Fernandes Ribeiro</author>
  </authors>
  <commentList>
    <comment ref="K111" authorId="0">
      <text>
        <r>
          <rPr>
            <b/>
            <sz val="9"/>
            <color indexed="81"/>
            <rFont val="Segoe UI"/>
            <charset val="1"/>
          </rPr>
          <t xml:space="preserve">Ana Carolina Dutra:
</t>
        </r>
        <r>
          <rPr>
            <sz val="9"/>
            <color indexed="81"/>
            <rFont val="Segoe UI"/>
            <family val="2"/>
          </rPr>
          <t>Limpeza e verificação de fluxo.</t>
        </r>
      </text>
    </comment>
    <comment ref="P111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  <comment ref="Q111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Dado inserido manualmente.</t>
        </r>
      </text>
    </comment>
    <comment ref="J112" authorId="0">
      <text>
        <r>
          <rPr>
            <b/>
            <sz val="9"/>
            <color indexed="81"/>
            <rFont val="Segoe UI"/>
            <charset val="1"/>
          </rPr>
          <t xml:space="preserve">Ana Carolina Dutra:
</t>
        </r>
        <r>
          <rPr>
            <sz val="9"/>
            <color indexed="81"/>
            <rFont val="Segoe UI"/>
            <family val="2"/>
          </rPr>
          <t>Limpeza e verificação de fluxo.</t>
        </r>
      </text>
    </comment>
    <comment ref="K112" authorId="0">
      <text>
        <r>
          <rPr>
            <b/>
            <sz val="9"/>
            <color indexed="81"/>
            <rFont val="Segoe UI"/>
            <charset val="1"/>
          </rPr>
          <t xml:space="preserve">Ana Carolina Dutra:
</t>
        </r>
        <r>
          <rPr>
            <sz val="9"/>
            <color indexed="81"/>
            <rFont val="Segoe UI"/>
            <family val="2"/>
          </rPr>
          <t>Limpeza e verificação de fluxo.</t>
        </r>
      </text>
    </comment>
    <comment ref="D113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D114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F115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G115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H115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F116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G116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H116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F117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G117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H117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E143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J143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Fita partida.</t>
        </r>
      </text>
    </comment>
    <comment ref="E144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I144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J144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Emenda da fita.</t>
        </r>
      </text>
    </comment>
    <comment ref="I145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Calibração Mensal.</t>
        </r>
      </text>
    </comment>
    <comment ref="R145" authorId="0">
      <text>
        <r>
          <rPr>
            <b/>
            <sz val="9"/>
            <color indexed="81"/>
            <rFont val="Segoe UI"/>
            <charset val="1"/>
          </rPr>
          <t xml:space="preserve">Arlei Augusto:
</t>
        </r>
        <r>
          <rPr>
            <sz val="9"/>
            <color indexed="81"/>
            <rFont val="Segoe UI"/>
            <family val="2"/>
          </rPr>
          <t>Teste e limpeza do sensor pluviométrico.</t>
        </r>
      </text>
    </comment>
    <comment ref="J1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8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8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8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8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1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Emenda da fita.</t>
        </r>
      </text>
    </comment>
    <comment ref="J2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Emenda da fita.</t>
        </r>
      </text>
    </comment>
    <comment ref="E2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Efetuada intervenção técnica, pois o analisador estava apresentando o alarme "chassis drift"</t>
        </r>
      </text>
    </comment>
    <comment ref="J24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4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4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5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5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5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6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J27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Fita partida.</t>
        </r>
      </text>
    </comment>
    <comment ref="C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7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8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8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8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8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8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9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9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9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9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9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9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29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0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1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1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1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1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1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1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1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2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2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2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28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29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30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31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32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33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34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D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E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F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G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H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I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J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K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L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M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N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O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P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Q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R335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Falha de energia.
</t>
        </r>
      </text>
    </comment>
    <comment ref="C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D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E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F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G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H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I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J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K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L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M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N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O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P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Q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R336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I33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J337" authorId="2">
      <text>
        <r>
          <rPr>
            <b/>
            <sz val="9"/>
            <color indexed="81"/>
            <rFont val="Segoe UI"/>
            <charset val="1"/>
          </rPr>
          <t>Uriel Fernandes Ribeiro:</t>
        </r>
        <r>
          <rPr>
            <sz val="9"/>
            <color indexed="81"/>
            <rFont val="Segoe UI"/>
            <charset val="1"/>
          </rPr>
          <t xml:space="preserve">
Restabelecimento da energia.
</t>
        </r>
      </text>
    </comment>
    <comment ref="J358" authorId="2">
      <text>
        <r>
          <rPr>
            <b/>
            <sz val="9"/>
            <color indexed="81"/>
            <rFont val="Segoe UI"/>
            <family val="2"/>
          </rPr>
          <t>Uriel Fernandes Ribeiro:</t>
        </r>
        <r>
          <rPr>
            <sz val="9"/>
            <color indexed="81"/>
            <rFont val="Segoe UI"/>
            <family val="2"/>
          </rPr>
          <t xml:space="preserve">
Leitura incoerente por deslizamento da fita.</t>
        </r>
      </text>
    </comment>
    <comment ref="J359" authorId="2">
      <text>
        <r>
          <rPr>
            <b/>
            <sz val="9"/>
            <color indexed="81"/>
            <rFont val="Segoe UI"/>
            <family val="2"/>
          </rPr>
          <t>Uriel Fernandes Ribeiro:</t>
        </r>
        <r>
          <rPr>
            <sz val="9"/>
            <color indexed="81"/>
            <rFont val="Segoe UI"/>
            <family val="2"/>
          </rPr>
          <t xml:space="preserve">
Leitura incoerente por deslizamento da fita.</t>
        </r>
      </text>
    </comment>
    <comment ref="J360" authorId="2">
      <text>
        <r>
          <rPr>
            <b/>
            <sz val="9"/>
            <color indexed="81"/>
            <rFont val="Segoe UI"/>
            <family val="2"/>
          </rPr>
          <t>Uriel Fernandes Ribeiro:</t>
        </r>
        <r>
          <rPr>
            <sz val="9"/>
            <color indexed="81"/>
            <rFont val="Segoe UI"/>
            <family val="2"/>
          </rPr>
          <t xml:space="preserve">
Leitura incoerente por deslizamento da fita.</t>
        </r>
      </text>
    </comment>
    <comment ref="J361" authorId="2">
      <text>
        <r>
          <rPr>
            <b/>
            <sz val="9"/>
            <color indexed="81"/>
            <rFont val="Segoe UI"/>
            <family val="2"/>
          </rPr>
          <t>Uriel Fernandes Ribeiro:</t>
        </r>
        <r>
          <rPr>
            <sz val="9"/>
            <color indexed="81"/>
            <rFont val="Segoe UI"/>
            <family val="2"/>
          </rPr>
          <t xml:space="preserve">
Leitura incoerente por deslizamento da fita.</t>
        </r>
      </text>
    </comment>
    <comment ref="C362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J362" authorId="2">
      <text>
        <r>
          <rPr>
            <b/>
            <sz val="9"/>
            <color indexed="81"/>
            <rFont val="Segoe UI"/>
            <family val="2"/>
          </rPr>
          <t>Uriel Fernandes Ribeiro:</t>
        </r>
        <r>
          <rPr>
            <sz val="9"/>
            <color indexed="81"/>
            <rFont val="Segoe UI"/>
            <family val="2"/>
          </rPr>
          <t xml:space="preserve">
Leitura incoerente por deslizamento da fita.</t>
        </r>
      </text>
    </comment>
    <comment ref="L362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M362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N362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O362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P362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Q362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R362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C363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L363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M363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N363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O363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P363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Q363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R363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C364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J364" authorId="2">
      <text>
        <r>
          <rPr>
            <b/>
            <sz val="9"/>
            <color indexed="81"/>
            <rFont val="Segoe UI"/>
            <family val="2"/>
          </rPr>
          <t>Uriel Fernandes Ribeiro:</t>
        </r>
        <r>
          <rPr>
            <sz val="9"/>
            <color indexed="81"/>
            <rFont val="Segoe UI"/>
            <family val="2"/>
          </rPr>
          <t xml:space="preserve">
Leitura incoerente por deslizamento da fita.</t>
        </r>
      </text>
    </comment>
    <comment ref="L364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M364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N364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O364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P364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Q364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R364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C365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J365" authorId="2">
      <text>
        <r>
          <rPr>
            <b/>
            <sz val="9"/>
            <color indexed="81"/>
            <rFont val="Segoe UI"/>
            <family val="2"/>
          </rPr>
          <t>Uriel Fernandes Ribeiro:</t>
        </r>
        <r>
          <rPr>
            <sz val="9"/>
            <color indexed="81"/>
            <rFont val="Segoe UI"/>
            <family val="2"/>
          </rPr>
          <t xml:space="preserve">
Leitura incoerente por deslizamento da fita.</t>
        </r>
      </text>
    </comment>
    <comment ref="L365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M365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N365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O365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P365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Q365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R365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Travamento do datalogger.</t>
        </r>
      </text>
    </comment>
    <comment ref="C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Restabeleciamento do datalogger.</t>
        </r>
      </text>
    </comment>
    <comment ref="J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Intervenção técnica.</t>
        </r>
      </text>
    </comment>
    <comment ref="L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Restabeleciamento do datalogger.</t>
        </r>
      </text>
    </comment>
    <comment ref="M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Restabeleciamento do datalogger.</t>
        </r>
      </text>
    </comment>
    <comment ref="N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Restabeleciamento do datalogger.</t>
        </r>
      </text>
    </comment>
    <comment ref="O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Restabeleciamento do datalogger.</t>
        </r>
      </text>
    </comment>
    <comment ref="P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Restabeleciamento do datalogger.</t>
        </r>
      </text>
    </comment>
    <comment ref="Q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Restabeleciamento do datalogger.</t>
        </r>
      </text>
    </comment>
    <comment ref="R366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Restabeleciamento do datalogger.</t>
        </r>
      </text>
    </comment>
    <comment ref="J367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Intervenção técnica.</t>
        </r>
      </text>
    </comment>
    <comment ref="J368" authorId="1">
      <text>
        <r>
          <rPr>
            <b/>
            <sz val="9"/>
            <color indexed="81"/>
            <rFont val="Segoe UI"/>
            <charset val="1"/>
          </rPr>
          <t>Ana Carolina Dutra:</t>
        </r>
        <r>
          <rPr>
            <sz val="9"/>
            <color indexed="81"/>
            <rFont val="Segoe UI"/>
            <charset val="1"/>
          </rPr>
          <t xml:space="preserve">
Intervenção técnica.</t>
        </r>
      </text>
    </comment>
  </commentList>
</comments>
</file>

<file path=xl/comments2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o valor médio móvel para cada 8 horas de dados do mesmo dia.
Nota: Campo calculado automaticamente.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a máxima média móvel obtida no dia
Nota: Campo calculado automaticamente.</t>
        </r>
      </text>
    </comment>
  </commentList>
</comments>
</file>

<file path=xl/comments3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Inserir neste campo, a concentração em ppm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o valor médio móvel para cada 8 horas de dados do mesmo dia.
Nota: Campo calculado automaticamente.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Vitor Alves:</t>
        </r>
        <r>
          <rPr>
            <sz val="9"/>
            <color indexed="81"/>
            <rFont val="Tahoma"/>
            <family val="2"/>
          </rPr>
          <t xml:space="preserve">
Neste campo, temos a máxima média móvel obtida no dia
Nota: Campo calculado automaticamente.</t>
        </r>
      </text>
    </comment>
  </commentList>
</comments>
</file>

<file path=xl/comments4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5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6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comments7.xml><?xml version="1.0" encoding="utf-8"?>
<comments xmlns="http://schemas.openxmlformats.org/spreadsheetml/2006/main">
  <authors>
    <author>Eduardo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Inserir neste campo, a concentração em µg/m³ a cada hora.
Nota: Dados inválidos devem ficar vazio, ou seja, sem o valor zero (0).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Eduardo:</t>
        </r>
        <r>
          <rPr>
            <sz val="9"/>
            <color indexed="81"/>
            <rFont val="Tahoma"/>
            <family val="2"/>
          </rPr>
          <t xml:space="preserve">
Neste campo, temos o valor médio para cada 24 horas de dados.
Nota: Campo calculado automaticamente.</t>
        </r>
      </text>
    </comment>
  </commentList>
</comments>
</file>

<file path=xl/sharedStrings.xml><?xml version="1.0" encoding="utf-8"?>
<sst xmlns="http://schemas.openxmlformats.org/spreadsheetml/2006/main" count="465" uniqueCount="151">
  <si>
    <t>FALHA DE OPERAÇÃO</t>
  </si>
  <si>
    <t>DIA</t>
  </si>
  <si>
    <t>FORÇA MAIOR</t>
  </si>
  <si>
    <t>MANUTENÇÃO</t>
  </si>
  <si>
    <t>CALIBRAÇÃO</t>
  </si>
  <si>
    <t>HORA</t>
  </si>
  <si>
    <t>TEMP</t>
  </si>
  <si>
    <t>CO</t>
  </si>
  <si>
    <t>NO</t>
  </si>
  <si>
    <t>NOx</t>
  </si>
  <si>
    <t>TOTAL DOS DADOS CONSIDERADOS</t>
  </si>
  <si>
    <t>PM10</t>
  </si>
  <si>
    <t>PM2,5</t>
  </si>
  <si>
    <t>SR</t>
  </si>
  <si>
    <t>DADOS</t>
  </si>
  <si>
    <t>UNIDADES</t>
  </si>
  <si>
    <t>°C</t>
  </si>
  <si>
    <r>
      <t>O</t>
    </r>
    <r>
      <rPr>
        <b/>
        <sz val="11"/>
        <color theme="1"/>
        <rFont val="Calibri"/>
        <family val="2"/>
      </rPr>
      <t>₃</t>
    </r>
  </si>
  <si>
    <r>
      <t>NO</t>
    </r>
    <r>
      <rPr>
        <b/>
        <sz val="11"/>
        <color theme="1"/>
        <rFont val="Calibri"/>
        <family val="2"/>
      </rPr>
      <t>₂</t>
    </r>
  </si>
  <si>
    <r>
      <t>SO</t>
    </r>
    <r>
      <rPr>
        <b/>
        <sz val="11"/>
        <color theme="1"/>
        <rFont val="Calibri"/>
        <family val="2"/>
      </rPr>
      <t>₂</t>
    </r>
  </si>
  <si>
    <t>ppm</t>
  </si>
  <si>
    <t>%</t>
  </si>
  <si>
    <t>mbar</t>
  </si>
  <si>
    <t>mm</t>
  </si>
  <si>
    <t>m/s</t>
  </si>
  <si>
    <t>°</t>
  </si>
  <si>
    <t>µg/m³</t>
  </si>
  <si>
    <t>DADOS VÁLIDOS</t>
  </si>
  <si>
    <t>EFICIÊNCIA DO DIA</t>
  </si>
  <si>
    <t>O₃</t>
  </si>
  <si>
    <t>NO₂</t>
  </si>
  <si>
    <t>SO₂</t>
  </si>
  <si>
    <t>TEMP RACK</t>
  </si>
  <si>
    <t>LIMITE</t>
  </si>
  <si>
    <t>EFICIÊNCIA DO MÊS:</t>
  </si>
  <si>
    <t>Dados para o mês:</t>
  </si>
  <si>
    <t>Eficiência:</t>
  </si>
  <si>
    <t>OBSERVAÇÕES:</t>
  </si>
  <si>
    <t>TOTAL DOS DADOS CONSIDERADOS:</t>
  </si>
  <si>
    <t>FALHA OPERAÇÃO</t>
  </si>
  <si>
    <t>W/m²</t>
  </si>
  <si>
    <t>ppb</t>
  </si>
  <si>
    <t>TA</t>
  </si>
  <si>
    <t>UR</t>
  </si>
  <si>
    <t>PA</t>
  </si>
  <si>
    <t>VV</t>
  </si>
  <si>
    <t>DV</t>
  </si>
  <si>
    <t>PP</t>
  </si>
  <si>
    <t>CÁLCULO DAS MÉDIAS DIÁRIAS E IQA PARA OZÔNIO (O3) - CONAMA 491/18</t>
  </si>
  <si>
    <t>Ozônio (O3)</t>
  </si>
  <si>
    <t>QUANTIDADE DE DADOS PARA O MÊS (720 ou 744)</t>
  </si>
  <si>
    <t>BOM</t>
  </si>
  <si>
    <t>REGULAR</t>
  </si>
  <si>
    <t>INADEQUADO</t>
  </si>
  <si>
    <t>MÁ</t>
  </si>
  <si>
    <t>PÉSSIMA</t>
  </si>
  <si>
    <t>C low</t>
  </si>
  <si>
    <t>C high</t>
  </si>
  <si>
    <t>I low</t>
  </si>
  <si>
    <t>I high</t>
  </si>
  <si>
    <t>(MÉDIA 1 HORA)</t>
  </si>
  <si>
    <t xml:space="preserve">QUANTIDADE DE DADOS DE ACORDO COM A CLASSIFICAÇÃO DO IQA. </t>
  </si>
  <si>
    <t>Data</t>
  </si>
  <si>
    <t>Concentração      (1 hora)</t>
  </si>
  <si>
    <t>Conc. 8 horas Média Móvel</t>
  </si>
  <si>
    <t>Máxima Média Móvel do Dia</t>
  </si>
  <si>
    <t>IQA</t>
  </si>
  <si>
    <t>Padrão Intermediário I (CONAMA 491/18) - 140 µg/m³</t>
  </si>
  <si>
    <t>MODERADO</t>
  </si>
  <si>
    <t>RUIM</t>
  </si>
  <si>
    <t>MUITO RUIM</t>
  </si>
  <si>
    <t>(µg/m³)</t>
  </si>
  <si>
    <t>24 horas</t>
  </si>
  <si>
    <t>BOM - IND.</t>
  </si>
  <si>
    <t>MOD. - IND.</t>
  </si>
  <si>
    <t>RUIM - IND.</t>
  </si>
  <si>
    <t>MUITO RUIM- IND.</t>
  </si>
  <si>
    <t>PESS.- IND.</t>
  </si>
  <si>
    <t>PÉSSIMO</t>
  </si>
  <si>
    <t>Nota: O cálculo percentual para cada classificação da qualidade do ar, por exemplo, para IQA BOM, compreende a quantidade de dados válidos ou não para o mês. Ou seja, se num dado mês 24 dados foram invalidados, o IQA não irá computar os mesmos se no campo não houver dado. Estes campos devem ser subtraídos da quantidade total de dados para o mês que em condições normais seria 30 dias ou 31 dias.</t>
  </si>
  <si>
    <t>Nota: Os drifts de zero deverão ser considerado zero. A planilha faz isso automaticamente.</t>
  </si>
  <si>
    <t>CLASSIFICAÇÃO PERCENTUAL DO IQA PARA OZÔNIO (O3)</t>
  </si>
  <si>
    <t>CÁLCULO DAS MÉDIAS DIÁRIAS E IQA PARA MONÓXIDO DE CARBONO (CO) - CONAMA 491/18</t>
  </si>
  <si>
    <t>MONÓXIDO DE CARBONO (CO)</t>
  </si>
  <si>
    <t>QUANTIDADE DE DADOS PARA O MÊS (90 OU 93)</t>
  </si>
  <si>
    <t>(MÉDIA 8 HORAS)</t>
  </si>
  <si>
    <t>Padrão Final (CONAMA 491/18) - 9 ppm</t>
  </si>
  <si>
    <t>8 horas</t>
  </si>
  <si>
    <t>Nota: O cálculo percentual para cada classificação da qualidade do ar, por exemplo, para IQA BOM, compreende a quantidade de dados válidos ou não para o mês. Ou seja, se num dado mês 8 dados (1 média) foram invalidados, o IQA não irá computar os mesmos se no campo não houver dado. Estes campos devem ser subtraídos da quantidade total de dados para o mês que em condições normais seria 30 dias ou 31 dias.</t>
  </si>
  <si>
    <t>CLASSIFICAÇÃO PERCENTUAL DO IQA PARA MONÓXIDO DE CARBONO (CO)</t>
  </si>
  <si>
    <t>CÁLCULO DAS MÉDIAS HORÁRIAS E IQA PARA DIÓXIDO DE NITROGÊNIO (NO2) - CONAMA 491/18</t>
  </si>
  <si>
    <t>Dióxido de Nitrogênio (NO2)</t>
  </si>
  <si>
    <t>Conc. Média                 (1 hora)</t>
  </si>
  <si>
    <t>Padrão Intermediário I (CONAMA 491/18) - 260 µg/m³</t>
  </si>
  <si>
    <t>1 hora</t>
  </si>
  <si>
    <t>Nota: O cálculo percentual para cada classificação da qualidade do ar, por exemplo, para IQA BOM, compreende a quantidade de dados válidos ou não para o mês. Ou seja, se num dado mês 24 dados foram invalidados, o IQA não irá computar os mesmos se no campo não houver dado. Estes campos devem ser subtraídos da quantidade total de dados para o mês que em condições normais seria 720 (30 dias) ou 744 (31 dias).</t>
  </si>
  <si>
    <t>CLASSIFICAÇÃO PERCENTUAL DO IQA PARA DIÓXIDO DE NITROGÊNIO (NO2)</t>
  </si>
  <si>
    <t>CÁLCULO DAS MÉDIAS DIÁRIAS E IQA PARA DIÓXIDO DE ENXOFRE (SO2) - CONAMA 491/18</t>
  </si>
  <si>
    <t>DIÓXIDO DE ENXOFRE (SO2)</t>
  </si>
  <si>
    <t>QUANTIDADE DE DADOS PARA O MÊS (31 OU 30)</t>
  </si>
  <si>
    <t>(MÉDIA 24 HORAS)</t>
  </si>
  <si>
    <t>Conc. Média                 (24 horas)</t>
  </si>
  <si>
    <t>Padrão Intermediário I (CONAMA 491/18) - 125 µg/m³</t>
  </si>
  <si>
    <t>Nota: O cálculo percentual para cada classificação da qualidade do ar, por exemplo, para IQA BOM, compreende a quantidade de dados válidos ou não para o mês. Ou seja, se num dado mês 24 dados (1 dia) foram invalidados, o IQA não irá computar os mesmos se no campo não houver dado. Estes campos devem ser subtraídos da quantidade total de dados para o mês que em condições normais seria 30 (30 dias) ou 31 (31 dias).</t>
  </si>
  <si>
    <t>&lt;&lt;&lt;&lt;&lt; 30 DIAS</t>
  </si>
  <si>
    <t>&lt;&lt;&lt;&lt;&lt; 31 DIAS</t>
  </si>
  <si>
    <t>CLASSIFICAÇÃO PERCENTUAL DO IQA PARA DIÓXIDO DE ENXOFRE (SO2)</t>
  </si>
  <si>
    <t>CÁLCULO DAS MÉDIAS DIÁRIAS E IQA PARA PARTÍCULAS INALÁVEIS &lt; 2,5 µm (PM2,5) - CONAMA 491/18</t>
  </si>
  <si>
    <t>PARTÍCULAS INALÁVEIS (PM2,5)</t>
  </si>
  <si>
    <t>Padrão Intermediário I (CONAMA 491/18) - 60 µg/m³</t>
  </si>
  <si>
    <t>CLASSIFICAÇÃO PERCENTUAL DO IQA PARA PARTÍCULAS INALÁVEIS &lt;2,5 µm (PM2,5)</t>
  </si>
  <si>
    <t>CÁLCULO DAS MÉDIAS DIÁRIAS E IQA PARA PARTÍCULAS INALÁVEIS &lt; 10 µm (PM10) - CONAMA 491/18</t>
  </si>
  <si>
    <t>PARTÍCULAS INALÁVEIS (PM10)</t>
  </si>
  <si>
    <t>Padrão Intermediário I (CONAMA 491/18) - 120 µg/m³</t>
  </si>
  <si>
    <t>CLASSIFICAÇÃO PERCENTUAL DO IQA PARA PARTÍCULAS INALÁVEIS &lt;10 µm (PM10)</t>
  </si>
  <si>
    <t>MÊS: JANEIRO DE 2021</t>
  </si>
  <si>
    <t>-9999.=</t>
  </si>
  <si>
    <t>16.92&lt;</t>
  </si>
  <si>
    <t>16.71&lt;</t>
  </si>
  <si>
    <t>2.26&lt;</t>
  </si>
  <si>
    <t>1.38&lt;</t>
  </si>
  <si>
    <t>3.64&lt;</t>
  </si>
  <si>
    <t>0.26&lt;</t>
  </si>
  <si>
    <t>0.20&lt;</t>
  </si>
  <si>
    <t>3.85&lt;</t>
  </si>
  <si>
    <t>4.23&lt;</t>
  </si>
  <si>
    <t>0.83x</t>
  </si>
  <si>
    <t>29.6&lt;</t>
  </si>
  <si>
    <t>14.83&lt;</t>
  </si>
  <si>
    <t>0.14&lt;</t>
  </si>
  <si>
    <t>0.05&lt;</t>
  </si>
  <si>
    <t>0.41&lt;</t>
  </si>
  <si>
    <t>0.46&lt;</t>
  </si>
  <si>
    <t>30.1&lt;</t>
  </si>
  <si>
    <t>52.1&lt;</t>
  </si>
  <si>
    <t>1011.3&lt;</t>
  </si>
  <si>
    <t>827.&lt;</t>
  </si>
  <si>
    <t>3.24&lt;</t>
  </si>
  <si>
    <t>54.95&lt;</t>
  </si>
  <si>
    <t>0.0&lt;</t>
  </si>
  <si>
    <t>0.91x</t>
  </si>
  <si>
    <r>
      <rPr>
        <b/>
        <sz val="11"/>
        <color theme="1"/>
        <rFont val="Calibri"/>
        <family val="2"/>
        <scheme val="minor"/>
      </rPr>
      <t xml:space="preserve">04/01/2021 </t>
    </r>
    <r>
      <rPr>
        <sz val="11"/>
        <color theme="1"/>
        <rFont val="Calibri"/>
        <family val="2"/>
        <scheme val="minor"/>
      </rPr>
      <t>- Limpeza e verificação de fluxo dos monitores de particulado PM10 e PM2,5.</t>
    </r>
  </si>
  <si>
    <r>
      <rPr>
        <b/>
        <sz val="11"/>
        <color theme="1"/>
        <rFont val="Calibri"/>
        <family val="2"/>
        <scheme val="minor"/>
      </rPr>
      <t>06/01/2021</t>
    </r>
    <r>
      <rPr>
        <sz val="11"/>
        <color theme="1"/>
        <rFont val="Calibri"/>
        <family val="2"/>
        <scheme val="minor"/>
      </rPr>
      <t xml:space="preserve"> - Fita do PM10 apresentou falha a partir das 18 horas.</t>
    </r>
  </si>
  <si>
    <r>
      <rPr>
        <b/>
        <sz val="11"/>
        <color theme="1"/>
        <rFont val="Calibri"/>
        <family val="2"/>
        <scheme val="minor"/>
      </rPr>
      <t>05/01/2021 -</t>
    </r>
    <r>
      <rPr>
        <sz val="11"/>
        <color theme="1"/>
        <rFont val="Calibri"/>
        <family val="2"/>
        <scheme val="minor"/>
      </rPr>
      <t xml:space="preserve"> Calibração mensal dos analisadores de CO, SO2; limpeza e teste no sensor pluviométrico; emenda na fita do monitor de particulados PM10.</t>
    </r>
  </si>
  <si>
    <r>
      <rPr>
        <b/>
        <sz val="11"/>
        <color theme="1"/>
        <rFont val="Calibri"/>
        <family val="2"/>
        <scheme val="minor"/>
      </rPr>
      <t>08/01/2021 -</t>
    </r>
    <r>
      <rPr>
        <sz val="11"/>
        <color theme="1"/>
        <rFont val="Calibri"/>
        <family val="2"/>
        <scheme val="minor"/>
      </rPr>
      <t xml:space="preserve"> A fita do PM10 partiu e foi emendada em 11/01/2021.</t>
    </r>
  </si>
  <si>
    <r>
      <rPr>
        <b/>
        <sz val="11"/>
        <color theme="1"/>
        <rFont val="Calibri"/>
        <family val="2"/>
        <scheme val="minor"/>
      </rPr>
      <t>04/01/2021 -</t>
    </r>
    <r>
      <rPr>
        <sz val="11"/>
        <color theme="1"/>
        <rFont val="Calibri"/>
        <family val="2"/>
        <scheme val="minor"/>
      </rPr>
      <t xml:space="preserve"> Calibração mensal dos analisadores de O3 e NOx.</t>
    </r>
  </si>
  <si>
    <r>
      <rPr>
        <b/>
        <sz val="11"/>
        <color theme="1"/>
        <rFont val="Calibri"/>
        <family val="2"/>
        <scheme val="minor"/>
      </rPr>
      <t>07/01/2021</t>
    </r>
    <r>
      <rPr>
        <sz val="11"/>
        <color theme="1"/>
        <rFont val="Calibri"/>
        <family val="2"/>
        <scheme val="minor"/>
      </rPr>
      <t xml:space="preserve"> - Efetuada a intervenção técnica no analisador de CO, pois o analisador estava apresentando o alarme "chassis drift".</t>
    </r>
  </si>
  <si>
    <r>
      <rPr>
        <b/>
        <sz val="11"/>
        <color theme="1"/>
        <rFont val="Calibri"/>
        <family val="2"/>
        <scheme val="minor"/>
      </rPr>
      <t>06/01/2021</t>
    </r>
    <r>
      <rPr>
        <sz val="11"/>
        <color theme="1"/>
        <rFont val="Calibri"/>
        <family val="2"/>
        <scheme val="minor"/>
      </rPr>
      <t xml:space="preserve"> - Fita partida e emendada em 07/01/2021.</t>
    </r>
  </si>
  <si>
    <r>
      <rPr>
        <b/>
        <sz val="11"/>
        <color theme="1"/>
        <rFont val="Calibri"/>
        <family val="2"/>
        <scheme val="minor"/>
      </rPr>
      <t>09 a 11/01/2021</t>
    </r>
    <r>
      <rPr>
        <sz val="11"/>
        <color theme="1"/>
        <rFont val="Calibri"/>
        <family val="2"/>
        <scheme val="minor"/>
      </rPr>
      <t xml:space="preserve"> - Falha de energia na estação.</t>
    </r>
  </si>
  <si>
    <r>
      <rPr>
        <b/>
        <sz val="11"/>
        <color theme="1"/>
        <rFont val="Calibri"/>
        <family val="2"/>
        <scheme val="minor"/>
      </rPr>
      <t>12/01/2021</t>
    </r>
    <r>
      <rPr>
        <sz val="11"/>
        <color theme="1"/>
        <rFont val="Calibri"/>
        <family val="2"/>
        <scheme val="minor"/>
      </rPr>
      <t xml:space="preserve"> - Travamento do datalogger.</t>
    </r>
  </si>
  <si>
    <t xml:space="preserve">   P00 - SEUMA - Secretaria Municipal de Urbanismo e Meio Ambiente - Av. Dep. Paulino Rocha, 1343 - Cajazeiras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</si>
</sst>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/mm/yy;@"/>
    <numFmt numFmtId="166" formatCode="0.000"/>
    <numFmt numFmtId="167" formatCode="0.00;[Red]0.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9"/>
      <color rgb="FF0000CC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b/>
      <sz val="18"/>
      <color theme="3"/>
      <name val="Cambria"/>
      <family val="2"/>
      <scheme val="major"/>
    </font>
    <font>
      <b/>
      <sz val="16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10">
    <xf numFmtId="0" fontId="0" fillId="0" borderId="0" xfId="0"/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0" fillId="6" borderId="0" xfId="0" applyFill="1"/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/>
    <xf numFmtId="0" fontId="2" fillId="5" borderId="0" xfId="0" applyFont="1" applyFill="1"/>
    <xf numFmtId="0" fontId="0" fillId="0" borderId="1" xfId="0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hidden="1"/>
    </xf>
    <xf numFmtId="10" fontId="6" fillId="0" borderId="0" xfId="0" applyNumberFormat="1" applyFont="1" applyAlignment="1" applyProtection="1">
      <alignment horizontal="center"/>
      <protection hidden="1"/>
    </xf>
    <xf numFmtId="2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10" fontId="9" fillId="5" borderId="0" xfId="0" applyNumberFormat="1" applyFont="1" applyFill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5" xfId="0" applyFont="1" applyBorder="1" applyProtection="1"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0" fontId="0" fillId="0" borderId="1" xfId="0" applyNumberFormat="1" applyBorder="1" applyAlignment="1" applyProtection="1">
      <alignment horizontal="center"/>
      <protection hidden="1"/>
    </xf>
    <xf numFmtId="0" fontId="1" fillId="9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6" xfId="0" applyBorder="1" applyAlignment="1" applyProtection="1">
      <alignment horizontal="center"/>
      <protection hidden="1"/>
    </xf>
    <xf numFmtId="165" fontId="0" fillId="0" borderId="6" xfId="0" applyNumberForma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hidden="1"/>
    </xf>
    <xf numFmtId="0" fontId="6" fillId="0" borderId="6" xfId="0" applyFont="1" applyBorder="1" applyAlignment="1" applyProtection="1">
      <alignment horizontal="center"/>
      <protection hidden="1"/>
    </xf>
    <xf numFmtId="2" fontId="0" fillId="0" borderId="9" xfId="0" applyNumberFormat="1" applyBorder="1" applyAlignment="1" applyProtection="1">
      <alignment horizontal="center"/>
      <protection hidden="1"/>
    </xf>
    <xf numFmtId="166" fontId="0" fillId="0" borderId="0" xfId="0" applyNumberFormat="1" applyAlignment="1" applyProtection="1">
      <alignment horizontal="center"/>
      <protection hidden="1"/>
    </xf>
    <xf numFmtId="1" fontId="0" fillId="0" borderId="6" xfId="0" applyNumberFormat="1" applyBorder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65" fontId="0" fillId="0" borderId="7" xfId="0" applyNumberForma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0" fontId="6" fillId="0" borderId="7" xfId="0" applyFont="1" applyBorder="1" applyAlignment="1" applyProtection="1">
      <alignment horizontal="center"/>
      <protection hidden="1"/>
    </xf>
    <xf numFmtId="2" fontId="0" fillId="0" borderId="10" xfId="0" applyNumberFormat="1" applyBorder="1" applyAlignment="1" applyProtection="1">
      <alignment horizontal="center"/>
      <protection hidden="1"/>
    </xf>
    <xf numFmtId="1" fontId="0" fillId="0" borderId="7" xfId="0" applyNumberForma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165" fontId="0" fillId="0" borderId="8" xfId="0" applyNumberFormat="1" applyBorder="1" applyAlignment="1" applyProtection="1">
      <alignment horizontal="center"/>
      <protection locked="0"/>
    </xf>
    <xf numFmtId="2" fontId="0" fillId="0" borderId="16" xfId="0" applyNumberFormat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22" fontId="0" fillId="0" borderId="7" xfId="0" applyNumberFormat="1" applyBorder="1" applyAlignment="1">
      <alignment horizontal="center"/>
    </xf>
    <xf numFmtId="0" fontId="0" fillId="0" borderId="12" xfId="0" applyBorder="1" applyProtection="1">
      <protection hidden="1"/>
    </xf>
    <xf numFmtId="0" fontId="6" fillId="0" borderId="8" xfId="0" applyFont="1" applyBorder="1" applyAlignment="1" applyProtection="1">
      <alignment horizontal="center"/>
      <protection hidden="1"/>
    </xf>
    <xf numFmtId="22" fontId="0" fillId="0" borderId="8" xfId="0" applyNumberFormat="1" applyBorder="1" applyAlignment="1">
      <alignment horizontal="center"/>
    </xf>
    <xf numFmtId="0" fontId="0" fillId="0" borderId="16" xfId="0" applyBorder="1" applyAlignment="1" applyProtection="1">
      <alignment horizont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0" fontId="1" fillId="0" borderId="5" xfId="0" applyFont="1" applyBorder="1" applyAlignment="1" applyProtection="1">
      <alignment horizontal="center"/>
      <protection hidden="1"/>
    </xf>
    <xf numFmtId="0" fontId="1" fillId="9" borderId="9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" fontId="0" fillId="0" borderId="8" xfId="0" applyNumberFormat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0" fontId="0" fillId="0" borderId="1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22" fontId="0" fillId="0" borderId="12" xfId="0" applyNumberFormat="1" applyBorder="1" applyAlignment="1">
      <alignment horizontal="center"/>
    </xf>
    <xf numFmtId="166" fontId="0" fillId="0" borderId="13" xfId="0" applyNumberFormat="1" applyBorder="1" applyAlignment="1" applyProtection="1">
      <alignment horizontal="center"/>
      <protection hidden="1"/>
    </xf>
    <xf numFmtId="22" fontId="0" fillId="0" borderId="0" xfId="0" applyNumberFormat="1" applyAlignment="1">
      <alignment horizontal="center"/>
    </xf>
    <xf numFmtId="2" fontId="0" fillId="0" borderId="15" xfId="0" applyNumberFormat="1" applyBorder="1" applyAlignment="1" applyProtection="1">
      <alignment horizontal="center"/>
      <protection hidden="1"/>
    </xf>
    <xf numFmtId="166" fontId="0" fillId="0" borderId="14" xfId="0" applyNumberFormat="1" applyBorder="1" applyAlignment="1" applyProtection="1">
      <alignment horizontal="center"/>
      <protection hidden="1"/>
    </xf>
    <xf numFmtId="166" fontId="0" fillId="0" borderId="15" xfId="0" applyNumberFormat="1" applyBorder="1" applyAlignment="1" applyProtection="1">
      <alignment horizontal="center"/>
      <protection hidden="1"/>
    </xf>
    <xf numFmtId="2" fontId="0" fillId="0" borderId="12" xfId="0" applyNumberFormat="1" applyBorder="1" applyAlignment="1" applyProtection="1">
      <alignment horizontal="center"/>
      <protection hidden="1"/>
    </xf>
    <xf numFmtId="166" fontId="0" fillId="0" borderId="11" xfId="0" applyNumberFormat="1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166" fontId="0" fillId="0" borderId="12" xfId="0" applyNumberFormat="1" applyBorder="1" applyAlignment="1" applyProtection="1">
      <alignment horizontal="center"/>
      <protection hidden="1"/>
    </xf>
    <xf numFmtId="0" fontId="1" fillId="2" borderId="2" xfId="0" applyFont="1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1" fillId="9" borderId="2" xfId="0" applyFont="1" applyFill="1" applyBorder="1" applyProtection="1">
      <protection hidden="1"/>
    </xf>
    <xf numFmtId="0" fontId="0" fillId="9" borderId="4" xfId="0" applyFill="1" applyBorder="1" applyProtection="1">
      <protection hidden="1"/>
    </xf>
    <xf numFmtId="22" fontId="0" fillId="0" borderId="13" xfId="0" applyNumberFormat="1" applyBorder="1" applyAlignment="1" applyProtection="1">
      <alignment horizontal="center"/>
      <protection locked="0"/>
    </xf>
    <xf numFmtId="0" fontId="7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7" fontId="0" fillId="0" borderId="0" xfId="0" applyNumberFormat="1" applyAlignment="1" applyProtection="1">
      <alignment horizontal="center"/>
      <protection hidden="1"/>
    </xf>
    <xf numFmtId="22" fontId="0" fillId="0" borderId="14" xfId="0" applyNumberFormat="1" applyBorder="1" applyAlignment="1" applyProtection="1">
      <alignment horizontal="center"/>
      <protection locked="0"/>
    </xf>
    <xf numFmtId="0" fontId="6" fillId="4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4" borderId="10" xfId="0" applyFill="1" applyBorder="1" applyAlignment="1" applyProtection="1">
      <alignment horizontal="center"/>
      <protection hidden="1"/>
    </xf>
    <xf numFmtId="0" fontId="6" fillId="4" borderId="7" xfId="0" applyFont="1" applyFill="1" applyBorder="1" applyAlignment="1" applyProtection="1">
      <alignment horizontal="center"/>
      <protection hidden="1"/>
    </xf>
    <xf numFmtId="0" fontId="0" fillId="4" borderId="7" xfId="0" applyFill="1" applyBorder="1" applyAlignment="1" applyProtection="1">
      <alignment horizontal="center"/>
      <protection hidden="1"/>
    </xf>
    <xf numFmtId="2" fontId="0" fillId="4" borderId="0" xfId="0" applyNumberFormat="1" applyFill="1" applyAlignment="1" applyProtection="1">
      <alignment horizontal="center"/>
      <protection hidden="1"/>
    </xf>
    <xf numFmtId="166" fontId="0" fillId="4" borderId="13" xfId="0" applyNumberFormat="1" applyFill="1" applyBorder="1" applyAlignment="1" applyProtection="1">
      <alignment horizontal="center"/>
      <protection hidden="1"/>
    </xf>
    <xf numFmtId="0" fontId="0" fillId="4" borderId="0" xfId="0" applyFill="1" applyAlignment="1" applyProtection="1">
      <alignment horizontal="center"/>
      <protection hidden="1"/>
    </xf>
    <xf numFmtId="166" fontId="0" fillId="4" borderId="0" xfId="0" applyNumberFormat="1" applyFill="1" applyAlignment="1" applyProtection="1">
      <alignment horizontal="center"/>
      <protection hidden="1"/>
    </xf>
    <xf numFmtId="1" fontId="0" fillId="4" borderId="7" xfId="0" applyNumberFormat="1" applyFill="1" applyBorder="1" applyAlignment="1" applyProtection="1">
      <alignment horizontal="center"/>
      <protection hidden="1"/>
    </xf>
    <xf numFmtId="0" fontId="6" fillId="7" borderId="7" xfId="0" applyFont="1" applyFill="1" applyBorder="1" applyAlignment="1" applyProtection="1">
      <alignment horizontal="center"/>
      <protection hidden="1"/>
    </xf>
    <xf numFmtId="0" fontId="6" fillId="3" borderId="7" xfId="0" applyFont="1" applyFill="1" applyBorder="1" applyAlignment="1" applyProtection="1">
      <alignment horizontal="center"/>
      <protection hidden="1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7" xfId="0" applyFont="1" applyFill="1" applyBorder="1" applyAlignment="1" applyProtection="1">
      <alignment horizontal="center"/>
      <protection hidden="1"/>
    </xf>
    <xf numFmtId="1" fontId="0" fillId="2" borderId="7" xfId="0" applyNumberFormat="1" applyFill="1" applyBorder="1" applyAlignment="1" applyProtection="1">
      <alignment horizontal="center"/>
      <protection hidden="1"/>
    </xf>
    <xf numFmtId="2" fontId="0" fillId="2" borderId="0" xfId="0" applyNumberFormat="1" applyFill="1" applyAlignment="1" applyProtection="1">
      <alignment horizontal="center"/>
      <protection hidden="1"/>
    </xf>
    <xf numFmtId="166" fontId="0" fillId="2" borderId="13" xfId="0" applyNumberForma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166" fontId="0" fillId="2" borderId="0" xfId="0" applyNumberFormat="1" applyFill="1" applyAlignment="1" applyProtection="1">
      <alignment horizontal="center"/>
      <protection hidden="1"/>
    </xf>
    <xf numFmtId="0" fontId="0" fillId="2" borderId="10" xfId="0" applyFill="1" applyBorder="1" applyAlignment="1" applyProtection="1">
      <alignment horizontal="center"/>
      <protection hidden="1"/>
    </xf>
    <xf numFmtId="1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2" fontId="0" fillId="2" borderId="10" xfId="0" applyNumberFormat="1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2" fontId="6" fillId="0" borderId="0" xfId="0" applyNumberFormat="1" applyFont="1" applyFill="1" applyAlignment="1">
      <alignment horizontal="center"/>
    </xf>
    <xf numFmtId="1" fontId="6" fillId="7" borderId="0" xfId="0" applyNumberFormat="1" applyFont="1" applyFill="1" applyAlignment="1">
      <alignment horizontal="center"/>
    </xf>
    <xf numFmtId="164" fontId="6" fillId="7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14" fontId="4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4" fillId="8" borderId="0" xfId="0" applyNumberFormat="1" applyFont="1" applyFill="1" applyAlignment="1" applyProtection="1">
      <alignment horizontal="center"/>
      <protection hidden="1"/>
    </xf>
    <xf numFmtId="0" fontId="1" fillId="8" borderId="0" xfId="0" applyFont="1" applyFill="1" applyAlignment="1" applyProtection="1">
      <alignment horizontal="center"/>
      <protection hidden="1"/>
    </xf>
    <xf numFmtId="14" fontId="4" fillId="6" borderId="0" xfId="0" applyNumberFormat="1" applyFont="1" applyFill="1" applyAlignment="1" applyProtection="1">
      <alignment horizontal="center"/>
      <protection hidden="1"/>
    </xf>
    <xf numFmtId="0" fontId="1" fillId="6" borderId="0" xfId="0" applyFont="1" applyFill="1" applyAlignment="1" applyProtection="1">
      <alignment horizontal="center"/>
      <protection hidden="1"/>
    </xf>
    <xf numFmtId="14" fontId="4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0" borderId="11" xfId="0" applyBorder="1" applyAlignment="1" applyProtection="1">
      <alignment vertical="center" wrapText="1"/>
      <protection hidden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  <protection hidden="1"/>
    </xf>
    <xf numFmtId="0" fontId="0" fillId="0" borderId="3" xfId="0" applyBorder="1" applyAlignment="1" applyProtection="1">
      <alignment vertical="center" wrapText="1"/>
      <protection hidden="1"/>
    </xf>
    <xf numFmtId="0" fontId="0" fillId="0" borderId="4" xfId="0" applyBorder="1" applyAlignment="1" applyProtection="1">
      <alignment vertical="center" wrapText="1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4" xfId="0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10" borderId="6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0" fillId="0" borderId="6" xfId="0" applyBorder="1" applyAlignment="1" applyProtection="1">
      <alignment horizontal="center" vertical="center" wrapText="1"/>
      <protection hidden="1"/>
    </xf>
    <xf numFmtId="0" fontId="0" fillId="0" borderId="8" xfId="0" applyBorder="1" applyAlignment="1">
      <alignment vertical="center" wrapText="1"/>
    </xf>
    <xf numFmtId="0" fontId="0" fillId="0" borderId="7" xfId="0" applyBorder="1" applyAlignment="1" applyProtection="1">
      <alignment horizontal="center" vertical="center" wrapText="1"/>
      <protection hidden="1"/>
    </xf>
    <xf numFmtId="0" fontId="0" fillId="0" borderId="8" xfId="0" applyBorder="1" applyAlignment="1" applyProtection="1">
      <alignment horizontal="center" vertical="center" wrapText="1"/>
      <protection hidden="1"/>
    </xf>
    <xf numFmtId="0" fontId="13" fillId="0" borderId="11" xfId="0" applyFont="1" applyBorder="1" applyAlignment="1" applyProtection="1">
      <alignment horizontal="center" vertical="center" wrapText="1"/>
      <protection hidden="1"/>
    </xf>
    <xf numFmtId="0" fontId="13" fillId="0" borderId="12" xfId="0" applyFont="1" applyBorder="1" applyAlignment="1" applyProtection="1">
      <alignment horizontal="center" vertical="center" wrapText="1"/>
      <protection hidden="1"/>
    </xf>
    <xf numFmtId="0" fontId="13" fillId="0" borderId="9" xfId="0" applyFont="1" applyBorder="1" applyAlignment="1" applyProtection="1">
      <alignment horizontal="center" vertical="center" wrapText="1"/>
      <protection hidden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 applyProtection="1">
      <alignment horizontal="center" wrapText="1"/>
      <protection hidden="1"/>
    </xf>
    <xf numFmtId="0" fontId="0" fillId="0" borderId="7" xfId="0" applyBorder="1" applyAlignment="1" applyProtection="1">
      <alignment horizontal="center" wrapText="1"/>
      <protection hidden="1"/>
    </xf>
    <xf numFmtId="0" fontId="0" fillId="0" borderId="8" xfId="0" applyBorder="1" applyAlignment="1" applyProtection="1">
      <alignment horizontal="center" wrapText="1"/>
      <protection hidden="1"/>
    </xf>
    <xf numFmtId="0" fontId="20" fillId="11" borderId="17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48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auto="1"/>
        <name val="Cambria"/>
        <scheme val="none"/>
      </font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00CC"/>
      <color rgb="FF666699"/>
      <color rgb="FF99FF33"/>
      <color rgb="FFF5A10B"/>
      <color rgb="FFF60A0A"/>
      <color rgb="FFFFFF66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hartsheet" Target="chartsheets/sheet6.xml"/><Relationship Id="rId18" Type="http://schemas.openxmlformats.org/officeDocument/2006/relationships/worksheet" Target="worksheets/sheet10.xml"/><Relationship Id="rId26" Type="http://schemas.openxmlformats.org/officeDocument/2006/relationships/chartsheet" Target="chartsheets/sheet12.xml"/><Relationship Id="rId39" Type="http://schemas.openxmlformats.org/officeDocument/2006/relationships/customXml" Target="../customXml/item2.xml"/><Relationship Id="rId3" Type="http://schemas.openxmlformats.org/officeDocument/2006/relationships/chartsheet" Target="chartsheets/sheet1.xml"/><Relationship Id="rId21" Type="http://schemas.openxmlformats.org/officeDocument/2006/relationships/chartsheet" Target="chartsheets/sheet10.xml"/><Relationship Id="rId34" Type="http://schemas.openxmlformats.org/officeDocument/2006/relationships/theme" Target="theme/theme1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7.xml"/><Relationship Id="rId17" Type="http://schemas.openxmlformats.org/officeDocument/2006/relationships/chartsheet" Target="chartsheets/sheet8.xml"/><Relationship Id="rId25" Type="http://schemas.openxmlformats.org/officeDocument/2006/relationships/worksheet" Target="worksheets/sheet14.xml"/><Relationship Id="rId33" Type="http://schemas.openxmlformats.org/officeDocument/2006/relationships/chartsheet" Target="chartsheets/sheet19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9.xml"/><Relationship Id="rId20" Type="http://schemas.openxmlformats.org/officeDocument/2006/relationships/worksheet" Target="worksheets/sheet11.xml"/><Relationship Id="rId29" Type="http://schemas.openxmlformats.org/officeDocument/2006/relationships/chartsheet" Target="chart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5.xml"/><Relationship Id="rId24" Type="http://schemas.openxmlformats.org/officeDocument/2006/relationships/chartsheet" Target="chartsheets/sheet11.xml"/><Relationship Id="rId32" Type="http://schemas.openxmlformats.org/officeDocument/2006/relationships/chartsheet" Target="chartsheets/sheet18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7.xml"/><Relationship Id="rId23" Type="http://schemas.openxmlformats.org/officeDocument/2006/relationships/worksheet" Target="worksheets/sheet13.xml"/><Relationship Id="rId28" Type="http://schemas.openxmlformats.org/officeDocument/2006/relationships/chartsheet" Target="chartsheets/sheet14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9.xml"/><Relationship Id="rId31" Type="http://schemas.openxmlformats.org/officeDocument/2006/relationships/chartsheet" Target="chartsheets/sheet1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2.xml"/><Relationship Id="rId27" Type="http://schemas.openxmlformats.org/officeDocument/2006/relationships/chartsheet" Target="chartsheets/sheet13.xml"/><Relationship Id="rId30" Type="http://schemas.openxmlformats.org/officeDocument/2006/relationships/chartsheet" Target="chartsheets/sheet16.xml"/><Relationship Id="rId35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9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2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4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6.xml"/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9.xml"/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1.xml"/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3.xml"/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6.xml"/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8.xml"/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0.xml"/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3.xml"/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5.xml"/><Relationship Id="rId1" Type="http://schemas.openxmlformats.org/officeDocument/2006/relationships/themeOverride" Target="../theme/themeOverride15.xml"/></Relationships>
</file>

<file path=xl/charts/_rels/chart1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8.xml"/><Relationship Id="rId1" Type="http://schemas.openxmlformats.org/officeDocument/2006/relationships/themeOverride" Target="../theme/themeOverride16.xml"/></Relationships>
</file>

<file path=xl/charts/_rels/chart1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0.xml"/><Relationship Id="rId1" Type="http://schemas.openxmlformats.org/officeDocument/2006/relationships/themeOverride" Target="../theme/themeOverride17.xml"/></Relationships>
</file>

<file path=xl/charts/_rels/chart1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2.xml"/><Relationship Id="rId1" Type="http://schemas.openxmlformats.org/officeDocument/2006/relationships/themeOverride" Target="../theme/themeOverride18.xml"/></Relationships>
</file>

<file path=xl/charts/_rels/chart1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4.xml"/><Relationship Id="rId1" Type="http://schemas.openxmlformats.org/officeDocument/2006/relationships/themeOverride" Target="../theme/themeOverride19.xml"/></Relationships>
</file>

<file path=xl/charts/_rels/chart2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6.xml"/><Relationship Id="rId1" Type="http://schemas.openxmlformats.org/officeDocument/2006/relationships/themeOverride" Target="../theme/themeOverride20.xml"/></Relationships>
</file>

<file path=xl/charts/_rels/chart2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8.xml"/><Relationship Id="rId1" Type="http://schemas.openxmlformats.org/officeDocument/2006/relationships/themeOverride" Target="../theme/themeOverride21.xml"/></Relationships>
</file>

<file path=xl/charts/_rels/chart2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0.xml"/><Relationship Id="rId1" Type="http://schemas.openxmlformats.org/officeDocument/2006/relationships/themeOverride" Target="../theme/themeOverride22.xml"/></Relationships>
</file>

<file path=xl/charts/_rels/chart2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2.xml"/><Relationship Id="rId1" Type="http://schemas.openxmlformats.org/officeDocument/2006/relationships/themeOverride" Target="../theme/themeOverride23.xml"/></Relationships>
</file>

<file path=xl/charts/_rels/chart2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4.xml"/><Relationship Id="rId1" Type="http://schemas.openxmlformats.org/officeDocument/2006/relationships/themeOverride" Target="../theme/themeOverride24.xml"/></Relationships>
</file>

<file path=xl/charts/_rels/chart2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6.xml"/><Relationship Id="rId1" Type="http://schemas.openxmlformats.org/officeDocument/2006/relationships/themeOverride" Target="../theme/themeOverrid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 Concentrações de Ozônio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39923723395961647"/>
          <c:y val="5.114789016013585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33333333345E-2"/>
          <c:y val="0.19897959183673491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Ozônio [O3]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Parâmetros!$D$2:$D$288</c:f>
              <c:numCache>
                <c:formatCode>General</c:formatCode>
                <c:ptCount val="287"/>
                <c:pt idx="0">
                  <c:v>22.79</c:v>
                </c:pt>
                <c:pt idx="1">
                  <c:v>21.16</c:v>
                </c:pt>
                <c:pt idx="2">
                  <c:v>20.81</c:v>
                </c:pt>
                <c:pt idx="3">
                  <c:v>22.28</c:v>
                </c:pt>
                <c:pt idx="4">
                  <c:v>21.57</c:v>
                </c:pt>
                <c:pt idx="5">
                  <c:v>22.53</c:v>
                </c:pt>
                <c:pt idx="6">
                  <c:v>22.66</c:v>
                </c:pt>
                <c:pt idx="7">
                  <c:v>19.13</c:v>
                </c:pt>
                <c:pt idx="8">
                  <c:v>19.34</c:v>
                </c:pt>
                <c:pt idx="9">
                  <c:v>22.2</c:v>
                </c:pt>
                <c:pt idx="10">
                  <c:v>23.69</c:v>
                </c:pt>
                <c:pt idx="11">
                  <c:v>23.91</c:v>
                </c:pt>
                <c:pt idx="12">
                  <c:v>23.47</c:v>
                </c:pt>
                <c:pt idx="13">
                  <c:v>23.32</c:v>
                </c:pt>
                <c:pt idx="14">
                  <c:v>22.57</c:v>
                </c:pt>
                <c:pt idx="15">
                  <c:v>22.41</c:v>
                </c:pt>
                <c:pt idx="16">
                  <c:v>21.62</c:v>
                </c:pt>
                <c:pt idx="17">
                  <c:v>20.49</c:v>
                </c:pt>
                <c:pt idx="18">
                  <c:v>18.670000000000002</c:v>
                </c:pt>
                <c:pt idx="19">
                  <c:v>17.71</c:v>
                </c:pt>
                <c:pt idx="20">
                  <c:v>17.98</c:v>
                </c:pt>
                <c:pt idx="21">
                  <c:v>20.07</c:v>
                </c:pt>
                <c:pt idx="22">
                  <c:v>18.73</c:v>
                </c:pt>
                <c:pt idx="23">
                  <c:v>20.21</c:v>
                </c:pt>
                <c:pt idx="24">
                  <c:v>19.97</c:v>
                </c:pt>
                <c:pt idx="25">
                  <c:v>21.46</c:v>
                </c:pt>
                <c:pt idx="26">
                  <c:v>21.9</c:v>
                </c:pt>
                <c:pt idx="27">
                  <c:v>21.14</c:v>
                </c:pt>
                <c:pt idx="28">
                  <c:v>20.83</c:v>
                </c:pt>
                <c:pt idx="29">
                  <c:v>21.26</c:v>
                </c:pt>
                <c:pt idx="30">
                  <c:v>20.32</c:v>
                </c:pt>
                <c:pt idx="31">
                  <c:v>18.87</c:v>
                </c:pt>
                <c:pt idx="32">
                  <c:v>19.3</c:v>
                </c:pt>
                <c:pt idx="33">
                  <c:v>18.2</c:v>
                </c:pt>
                <c:pt idx="34">
                  <c:v>22.49</c:v>
                </c:pt>
                <c:pt idx="35">
                  <c:v>22.91</c:v>
                </c:pt>
                <c:pt idx="36">
                  <c:v>22.53</c:v>
                </c:pt>
                <c:pt idx="37">
                  <c:v>22.4</c:v>
                </c:pt>
                <c:pt idx="38">
                  <c:v>21.97</c:v>
                </c:pt>
                <c:pt idx="39">
                  <c:v>21.11</c:v>
                </c:pt>
                <c:pt idx="40">
                  <c:v>21.14</c:v>
                </c:pt>
                <c:pt idx="41">
                  <c:v>20.95</c:v>
                </c:pt>
                <c:pt idx="42">
                  <c:v>19.41</c:v>
                </c:pt>
                <c:pt idx="43">
                  <c:v>18.91</c:v>
                </c:pt>
                <c:pt idx="44">
                  <c:v>16.55</c:v>
                </c:pt>
                <c:pt idx="45">
                  <c:v>16.920000000000002</c:v>
                </c:pt>
                <c:pt idx="46">
                  <c:v>16.239999999999998</c:v>
                </c:pt>
                <c:pt idx="47">
                  <c:v>16.2</c:v>
                </c:pt>
                <c:pt idx="48">
                  <c:v>17.23</c:v>
                </c:pt>
                <c:pt idx="49">
                  <c:v>17.25</c:v>
                </c:pt>
                <c:pt idx="50">
                  <c:v>17.149999999999999</c:v>
                </c:pt>
                <c:pt idx="51">
                  <c:v>16.940000000000001</c:v>
                </c:pt>
                <c:pt idx="52">
                  <c:v>16.71</c:v>
                </c:pt>
                <c:pt idx="53">
                  <c:v>16.739999999999998</c:v>
                </c:pt>
                <c:pt idx="54">
                  <c:v>16.29</c:v>
                </c:pt>
                <c:pt idx="55">
                  <c:v>16.149999999999999</c:v>
                </c:pt>
                <c:pt idx="56">
                  <c:v>17.579999999999998</c:v>
                </c:pt>
                <c:pt idx="57">
                  <c:v>17.13</c:v>
                </c:pt>
                <c:pt idx="58">
                  <c:v>18.079999999999998</c:v>
                </c:pt>
                <c:pt idx="59">
                  <c:v>18.579999999999998</c:v>
                </c:pt>
                <c:pt idx="60">
                  <c:v>18.79</c:v>
                </c:pt>
                <c:pt idx="61">
                  <c:v>20.28</c:v>
                </c:pt>
                <c:pt idx="62">
                  <c:v>18.72</c:v>
                </c:pt>
                <c:pt idx="63">
                  <c:v>19.66</c:v>
                </c:pt>
                <c:pt idx="64">
                  <c:v>21.11</c:v>
                </c:pt>
                <c:pt idx="65">
                  <c:v>17.77</c:v>
                </c:pt>
                <c:pt idx="66">
                  <c:v>14.58</c:v>
                </c:pt>
                <c:pt idx="67">
                  <c:v>14.06</c:v>
                </c:pt>
                <c:pt idx="68">
                  <c:v>15.11</c:v>
                </c:pt>
                <c:pt idx="69">
                  <c:v>12.99</c:v>
                </c:pt>
                <c:pt idx="70">
                  <c:v>13.69</c:v>
                </c:pt>
                <c:pt idx="71">
                  <c:v>14.94</c:v>
                </c:pt>
                <c:pt idx="72">
                  <c:v>15.36</c:v>
                </c:pt>
                <c:pt idx="73">
                  <c:v>15.81</c:v>
                </c:pt>
                <c:pt idx="74">
                  <c:v>15.24</c:v>
                </c:pt>
                <c:pt idx="75">
                  <c:v>15.6</c:v>
                </c:pt>
                <c:pt idx="76">
                  <c:v>16.29</c:v>
                </c:pt>
                <c:pt idx="77">
                  <c:v>15.27</c:v>
                </c:pt>
                <c:pt idx="78">
                  <c:v>14.15</c:v>
                </c:pt>
                <c:pt idx="79">
                  <c:v>13.9</c:v>
                </c:pt>
                <c:pt idx="80">
                  <c:v>15.59</c:v>
                </c:pt>
                <c:pt idx="81">
                  <c:v>15.45</c:v>
                </c:pt>
                <c:pt idx="82">
                  <c:v>17.48</c:v>
                </c:pt>
                <c:pt idx="83">
                  <c:v>16.649999999999999</c:v>
                </c:pt>
                <c:pt idx="86">
                  <c:v>15.17</c:v>
                </c:pt>
                <c:pt idx="87">
                  <c:v>15.18</c:v>
                </c:pt>
                <c:pt idx="88">
                  <c:v>14.5</c:v>
                </c:pt>
                <c:pt idx="89">
                  <c:v>14.36</c:v>
                </c:pt>
                <c:pt idx="90">
                  <c:v>13.61</c:v>
                </c:pt>
                <c:pt idx="91">
                  <c:v>15.19</c:v>
                </c:pt>
                <c:pt idx="92">
                  <c:v>12.43</c:v>
                </c:pt>
                <c:pt idx="93">
                  <c:v>14.31</c:v>
                </c:pt>
                <c:pt idx="94">
                  <c:v>14.67</c:v>
                </c:pt>
                <c:pt idx="95">
                  <c:v>15.48</c:v>
                </c:pt>
                <c:pt idx="96">
                  <c:v>15.96</c:v>
                </c:pt>
                <c:pt idx="97">
                  <c:v>16.78</c:v>
                </c:pt>
                <c:pt idx="98">
                  <c:v>18.760000000000002</c:v>
                </c:pt>
                <c:pt idx="99">
                  <c:v>20.14</c:v>
                </c:pt>
                <c:pt idx="100">
                  <c:v>19.09</c:v>
                </c:pt>
                <c:pt idx="101">
                  <c:v>18.100000000000001</c:v>
                </c:pt>
                <c:pt idx="102">
                  <c:v>17.559999999999999</c:v>
                </c:pt>
                <c:pt idx="103">
                  <c:v>13.33</c:v>
                </c:pt>
                <c:pt idx="104">
                  <c:v>13.73</c:v>
                </c:pt>
                <c:pt idx="105">
                  <c:v>15.99</c:v>
                </c:pt>
                <c:pt idx="106">
                  <c:v>18.61</c:v>
                </c:pt>
                <c:pt idx="107">
                  <c:v>19.62</c:v>
                </c:pt>
                <c:pt idx="108">
                  <c:v>20.57</c:v>
                </c:pt>
                <c:pt idx="109">
                  <c:v>19.73</c:v>
                </c:pt>
                <c:pt idx="110">
                  <c:v>14.25</c:v>
                </c:pt>
                <c:pt idx="111">
                  <c:v>18.579999999999998</c:v>
                </c:pt>
                <c:pt idx="112">
                  <c:v>18.489999999999998</c:v>
                </c:pt>
                <c:pt idx="113">
                  <c:v>18.05</c:v>
                </c:pt>
                <c:pt idx="114">
                  <c:v>15.17</c:v>
                </c:pt>
                <c:pt idx="115">
                  <c:v>13.08</c:v>
                </c:pt>
                <c:pt idx="116">
                  <c:v>14.6</c:v>
                </c:pt>
                <c:pt idx="117">
                  <c:v>16.84</c:v>
                </c:pt>
                <c:pt idx="118">
                  <c:v>16.559999999999999</c:v>
                </c:pt>
                <c:pt idx="119">
                  <c:v>16.78</c:v>
                </c:pt>
                <c:pt idx="120">
                  <c:v>17.66</c:v>
                </c:pt>
                <c:pt idx="121">
                  <c:v>16.649999999999999</c:v>
                </c:pt>
                <c:pt idx="122">
                  <c:v>17.11</c:v>
                </c:pt>
                <c:pt idx="123">
                  <c:v>17.39</c:v>
                </c:pt>
                <c:pt idx="124">
                  <c:v>17.47</c:v>
                </c:pt>
                <c:pt idx="125">
                  <c:v>17.57</c:v>
                </c:pt>
                <c:pt idx="126">
                  <c:v>16.39</c:v>
                </c:pt>
                <c:pt idx="127">
                  <c:v>15.53</c:v>
                </c:pt>
                <c:pt idx="128">
                  <c:v>16.260000000000002</c:v>
                </c:pt>
                <c:pt idx="129">
                  <c:v>13.72</c:v>
                </c:pt>
                <c:pt idx="130">
                  <c:v>18.12</c:v>
                </c:pt>
                <c:pt idx="131">
                  <c:v>19.98</c:v>
                </c:pt>
                <c:pt idx="132">
                  <c:v>21.49</c:v>
                </c:pt>
                <c:pt idx="133">
                  <c:v>20.92</c:v>
                </c:pt>
                <c:pt idx="134">
                  <c:v>20.59</c:v>
                </c:pt>
                <c:pt idx="135">
                  <c:v>20.7</c:v>
                </c:pt>
                <c:pt idx="136">
                  <c:v>20.49</c:v>
                </c:pt>
                <c:pt idx="137">
                  <c:v>17.809999999999999</c:v>
                </c:pt>
                <c:pt idx="138">
                  <c:v>15.84</c:v>
                </c:pt>
                <c:pt idx="139">
                  <c:v>15.24</c:v>
                </c:pt>
                <c:pt idx="140">
                  <c:v>16.059999999999999</c:v>
                </c:pt>
                <c:pt idx="141">
                  <c:v>16.239999999999998</c:v>
                </c:pt>
                <c:pt idx="142">
                  <c:v>16.899999999999999</c:v>
                </c:pt>
                <c:pt idx="143">
                  <c:v>16.670000000000002</c:v>
                </c:pt>
                <c:pt idx="144">
                  <c:v>16.72</c:v>
                </c:pt>
                <c:pt idx="145">
                  <c:v>16.97</c:v>
                </c:pt>
                <c:pt idx="146">
                  <c:v>17.100000000000001</c:v>
                </c:pt>
                <c:pt idx="147">
                  <c:v>17.02</c:v>
                </c:pt>
                <c:pt idx="148">
                  <c:v>18.79</c:v>
                </c:pt>
                <c:pt idx="149">
                  <c:v>18.309999999999999</c:v>
                </c:pt>
                <c:pt idx="150">
                  <c:v>15.91</c:v>
                </c:pt>
                <c:pt idx="151">
                  <c:v>16.63</c:v>
                </c:pt>
                <c:pt idx="152">
                  <c:v>16.64</c:v>
                </c:pt>
                <c:pt idx="153">
                  <c:v>19.010000000000002</c:v>
                </c:pt>
                <c:pt idx="154">
                  <c:v>19.59</c:v>
                </c:pt>
                <c:pt idx="155">
                  <c:v>21.95</c:v>
                </c:pt>
                <c:pt idx="156">
                  <c:v>22.29</c:v>
                </c:pt>
                <c:pt idx="157">
                  <c:v>22.4</c:v>
                </c:pt>
                <c:pt idx="158">
                  <c:v>21.84</c:v>
                </c:pt>
                <c:pt idx="159">
                  <c:v>21.44</c:v>
                </c:pt>
                <c:pt idx="160">
                  <c:v>20.53</c:v>
                </c:pt>
                <c:pt idx="161">
                  <c:v>18.48</c:v>
                </c:pt>
                <c:pt idx="162">
                  <c:v>15.95</c:v>
                </c:pt>
                <c:pt idx="163">
                  <c:v>16.16</c:v>
                </c:pt>
                <c:pt idx="164">
                  <c:v>18.25</c:v>
                </c:pt>
                <c:pt idx="165">
                  <c:v>18.38</c:v>
                </c:pt>
                <c:pt idx="166">
                  <c:v>18.399999999999999</c:v>
                </c:pt>
                <c:pt idx="167">
                  <c:v>19.02</c:v>
                </c:pt>
                <c:pt idx="168">
                  <c:v>20.62</c:v>
                </c:pt>
                <c:pt idx="169">
                  <c:v>21.14</c:v>
                </c:pt>
                <c:pt idx="170">
                  <c:v>21.74</c:v>
                </c:pt>
                <c:pt idx="171">
                  <c:v>22.05</c:v>
                </c:pt>
                <c:pt idx="172">
                  <c:v>20.59</c:v>
                </c:pt>
                <c:pt idx="173">
                  <c:v>20.29</c:v>
                </c:pt>
                <c:pt idx="174">
                  <c:v>19.71</c:v>
                </c:pt>
                <c:pt idx="175">
                  <c:v>18.559999999999999</c:v>
                </c:pt>
                <c:pt idx="176">
                  <c:v>19.329999999999998</c:v>
                </c:pt>
                <c:pt idx="177">
                  <c:v>20.399999999999999</c:v>
                </c:pt>
                <c:pt idx="178">
                  <c:v>22.33</c:v>
                </c:pt>
                <c:pt idx="179">
                  <c:v>24.03</c:v>
                </c:pt>
                <c:pt idx="180">
                  <c:v>21.97</c:v>
                </c:pt>
                <c:pt idx="181">
                  <c:v>21.02</c:v>
                </c:pt>
                <c:pt idx="182">
                  <c:v>22.14</c:v>
                </c:pt>
                <c:pt idx="183">
                  <c:v>20.13</c:v>
                </c:pt>
                <c:pt idx="184">
                  <c:v>21.03</c:v>
                </c:pt>
                <c:pt idx="185">
                  <c:v>17.09</c:v>
                </c:pt>
                <c:pt idx="186">
                  <c:v>15.39</c:v>
                </c:pt>
                <c:pt idx="187">
                  <c:v>18.14</c:v>
                </c:pt>
                <c:pt idx="188">
                  <c:v>17.04</c:v>
                </c:pt>
                <c:pt idx="189">
                  <c:v>19.46</c:v>
                </c:pt>
                <c:pt idx="190">
                  <c:v>18.09</c:v>
                </c:pt>
                <c:pt idx="191">
                  <c:v>17.649999999999999</c:v>
                </c:pt>
                <c:pt idx="192">
                  <c:v>18.940000000000001</c:v>
                </c:pt>
                <c:pt idx="193">
                  <c:v>19.29</c:v>
                </c:pt>
                <c:pt idx="194">
                  <c:v>19.899999999999999</c:v>
                </c:pt>
                <c:pt idx="195">
                  <c:v>20.63</c:v>
                </c:pt>
                <c:pt idx="196">
                  <c:v>20.21</c:v>
                </c:pt>
                <c:pt idx="197">
                  <c:v>20.58</c:v>
                </c:pt>
                <c:pt idx="198">
                  <c:v>20.14</c:v>
                </c:pt>
                <c:pt idx="199">
                  <c:v>20.71</c:v>
                </c:pt>
                <c:pt idx="200">
                  <c:v>20.5</c:v>
                </c:pt>
                <c:pt idx="201">
                  <c:v>22.28</c:v>
                </c:pt>
                <c:pt idx="252">
                  <c:v>24.58</c:v>
                </c:pt>
                <c:pt idx="253">
                  <c:v>24.1</c:v>
                </c:pt>
                <c:pt idx="254">
                  <c:v>22.46</c:v>
                </c:pt>
                <c:pt idx="255">
                  <c:v>21.98</c:v>
                </c:pt>
                <c:pt idx="256">
                  <c:v>22.32</c:v>
                </c:pt>
                <c:pt idx="257">
                  <c:v>19.05</c:v>
                </c:pt>
                <c:pt idx="258">
                  <c:v>18.07</c:v>
                </c:pt>
                <c:pt idx="259">
                  <c:v>17.239999999999998</c:v>
                </c:pt>
                <c:pt idx="260">
                  <c:v>16.61</c:v>
                </c:pt>
                <c:pt idx="261">
                  <c:v>17.5</c:v>
                </c:pt>
                <c:pt idx="262">
                  <c:v>18.03</c:v>
                </c:pt>
                <c:pt idx="263">
                  <c:v>18.96</c:v>
                </c:pt>
                <c:pt idx="264">
                  <c:v>19.63</c:v>
                </c:pt>
                <c:pt idx="265">
                  <c:v>19.43</c:v>
                </c:pt>
                <c:pt idx="266">
                  <c:v>20.12</c:v>
                </c:pt>
                <c:pt idx="267">
                  <c:v>20.190000000000001</c:v>
                </c:pt>
                <c:pt idx="268">
                  <c:v>19.84</c:v>
                </c:pt>
                <c:pt idx="269" formatCode="0.00">
                  <c:v>18.794177999999999</c:v>
                </c:pt>
                <c:pt idx="270" formatCode="0.00">
                  <c:v>14.331588999999999</c:v>
                </c:pt>
                <c:pt idx="271" formatCode="0.00">
                  <c:v>20.616291</c:v>
                </c:pt>
                <c:pt idx="272" formatCode="0.00">
                  <c:v>21.160212000000001</c:v>
                </c:pt>
                <c:pt idx="273" formatCode="0.00">
                  <c:v>23.020256</c:v>
                </c:pt>
                <c:pt idx="274">
                  <c:v>25.42</c:v>
                </c:pt>
                <c:pt idx="275">
                  <c:v>25.43</c:v>
                </c:pt>
                <c:pt idx="276">
                  <c:v>24.34</c:v>
                </c:pt>
                <c:pt idx="277">
                  <c:v>24.16</c:v>
                </c:pt>
                <c:pt idx="278">
                  <c:v>22.49</c:v>
                </c:pt>
                <c:pt idx="279">
                  <c:v>23.16</c:v>
                </c:pt>
                <c:pt idx="280">
                  <c:v>20.41</c:v>
                </c:pt>
                <c:pt idx="281">
                  <c:v>18.79</c:v>
                </c:pt>
                <c:pt idx="282">
                  <c:v>17.850000000000001</c:v>
                </c:pt>
                <c:pt idx="283">
                  <c:v>17.8</c:v>
                </c:pt>
                <c:pt idx="284">
                  <c:v>17.71</c:v>
                </c:pt>
                <c:pt idx="285">
                  <c:v>18.149999999999999</c:v>
                </c:pt>
                <c:pt idx="286">
                  <c:v>18.22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B11-42B3-BCBD-5E9B1BC411E4}"/>
            </c:ext>
          </c:extLst>
        </c:ser>
        <c:dLbls/>
        <c:marker val="1"/>
        <c:axId val="67188992"/>
        <c:axId val="67650688"/>
      </c:lineChart>
      <c:catAx>
        <c:axId val="67188992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67650688"/>
        <c:crosses val="autoZero"/>
        <c:lblAlgn val="ctr"/>
        <c:lblOffset val="100"/>
        <c:tickLblSkip val="24"/>
        <c:tickMarkSkip val="24"/>
      </c:catAx>
      <c:valAx>
        <c:axId val="67650688"/>
        <c:scaling>
          <c:orientation val="minMax"/>
          <c:max val="8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Concentração (ppb)</a:t>
                </a:r>
              </a:p>
            </c:rich>
          </c:tx>
          <c:layout>
            <c:manualLayout>
              <c:xMode val="edge"/>
              <c:yMode val="edge"/>
              <c:x val="2.0142335866553274E-2"/>
              <c:y val="0.3372843527726459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67188992"/>
        <c:crosses val="autoZero"/>
        <c:crossBetween val="between"/>
        <c:majorUnit val="8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909129180634602"/>
          <c:y val="0.92802511522818676"/>
          <c:w val="0.27651469176109089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EMQAr PMF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/>
              <a:t>Concentrações de Ozônio (médias móveis</a:t>
            </a:r>
            <a:r>
              <a:rPr lang="pt-BR" sz="1200" b="1" baseline="0"/>
              <a:t> de 8 horas</a:t>
            </a:r>
            <a:r>
              <a:rPr lang="pt-BR" sz="1200" b="1"/>
              <a:t>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Período: 01 a 12 de janeiro de 2021</a:t>
            </a:r>
          </a:p>
        </c:rich>
      </c:tx>
      <c:layout>
        <c:manualLayout>
          <c:xMode val="edge"/>
          <c:yMode val="edge"/>
          <c:x val="0.28908059930008762"/>
          <c:y val="5.18577368840131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9.7401027996500453E-2"/>
          <c:y val="0.20221410245067684"/>
          <c:w val="0.88037290460643636"/>
          <c:h val="0.51113226577014936"/>
        </c:manualLayout>
      </c:layout>
      <c:lineChart>
        <c:grouping val="standard"/>
        <c:ser>
          <c:idx val="0"/>
          <c:order val="0"/>
          <c:tx>
            <c:v>Ozônio [µg/m³] - Máxima média móvel do dia</c:v>
          </c:tx>
          <c:spPr>
            <a:ln w="12700">
              <a:solidFill>
                <a:srgbClr val="0000CC"/>
              </a:solidFill>
            </a:ln>
          </c:spPr>
          <c:marker>
            <c:symbol val="diamond"/>
            <c:size val="4"/>
            <c:spPr>
              <a:solidFill>
                <a:srgbClr val="0000CC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'CALC. O3'!$A$13:$A$24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O3'!$D$13:$D$24</c:f>
              <c:numCache>
                <c:formatCode>0.00</c:formatCode>
                <c:ptCount val="12"/>
                <c:pt idx="0">
                  <c:v>43.963951290000004</c:v>
                </c:pt>
                <c:pt idx="1">
                  <c:v>42.118420499999999</c:v>
                </c:pt>
                <c:pt idx="2">
                  <c:v>36.71622309</c:v>
                </c:pt>
                <c:pt idx="3">
                  <c:v>30.565253760000001</c:v>
                </c:pt>
                <c:pt idx="4">
                  <c:v>35.494668900000001</c:v>
                </c:pt>
                <c:pt idx="5">
                  <c:v>38.422559099999994</c:v>
                </c:pt>
                <c:pt idx="6">
                  <c:v>40.570478550000004</c:v>
                </c:pt>
                <c:pt idx="7">
                  <c:v>41.530442550000004</c:v>
                </c:pt>
                <c:pt idx="8">
                  <c:v>42.77599584</c:v>
                </c:pt>
                <c:pt idx="10">
                  <c:v>47.191830239999994</c:v>
                </c:pt>
                <c:pt idx="11">
                  <c:v>45.401609695787997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2C8-4CDC-894D-750BDD677554}"/>
            </c:ext>
          </c:extLst>
        </c:ser>
        <c:ser>
          <c:idx val="1"/>
          <c:order val="1"/>
          <c:tx>
            <c:strRef>
              <c:f>'CALC. O3'!$P$10:$P$12</c:f>
              <c:strCache>
                <c:ptCount val="1"/>
                <c:pt idx="0">
                  <c:v>Padrão Intermediário I (CONAMA 491/18) - 140 µg/m³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'CALC. O3'!$A$13:$A$24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O3'!$P$13:$P$24</c:f>
              <c:numCache>
                <c:formatCode>General</c:formatCode>
                <c:ptCount val="12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2C8-4CDC-894D-750BDD677554}"/>
            </c:ext>
          </c:extLst>
        </c:ser>
        <c:dLbls/>
        <c:marker val="1"/>
        <c:axId val="106381312"/>
        <c:axId val="106384768"/>
      </c:lineChart>
      <c:catAx>
        <c:axId val="106381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200" b="1"/>
                  <a:t>Data</a:t>
                </a:r>
              </a:p>
            </c:rich>
          </c:tx>
          <c:layout>
            <c:manualLayout>
              <c:xMode val="edge"/>
              <c:yMode val="edge"/>
              <c:x val="0.47577580927384089"/>
              <c:y val="0.84071060780323803"/>
            </c:manualLayout>
          </c:layout>
        </c:title>
        <c:numFmt formatCode="dd/mm/yy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6384768"/>
        <c:crosses val="autoZero"/>
        <c:lblAlgn val="ctr"/>
        <c:lblOffset val="100"/>
        <c:tickLblSkip val="1"/>
        <c:tickMarkSkip val="1"/>
      </c:catAx>
      <c:valAx>
        <c:axId val="106384768"/>
        <c:scaling>
          <c:orientation val="minMax"/>
          <c:max val="180"/>
          <c:min val="0"/>
        </c:scaling>
        <c:axPos val="l"/>
        <c:majorGridlines>
          <c:spPr>
            <a:ln w="3175">
              <a:solidFill>
                <a:sysClr val="window" lastClr="FFFFFF">
                  <a:lumMod val="50000"/>
                </a:sys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Concentração (µg/m³)</a:t>
                </a:r>
              </a:p>
            </c:rich>
          </c:tx>
          <c:layout>
            <c:manualLayout>
              <c:xMode val="edge"/>
              <c:yMode val="edge"/>
              <c:x val="2.6070756780402451E-2"/>
              <c:y val="0.3260484827037070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6381312"/>
        <c:crosses val="autoZero"/>
        <c:crossBetween val="midCat"/>
        <c:majorUnit val="20"/>
        <c:minorUnit val="5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047528433945767"/>
          <c:y val="0.88617305140228253"/>
          <c:w val="0.45269203849518808"/>
          <c:h val="8.4669886852378737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3175">
          <a:solidFill>
            <a:srgbClr val="000000">
              <a:alpha val="50000"/>
            </a:srgb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  <a:tileRect/>
    </a:gradFill>
    <a:ln w="9525"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55503803865917"/>
          <c:y val="0.15901696434287588"/>
          <c:w val="0.85118004942013981"/>
          <c:h val="0.66767530675946363"/>
        </c:manualLayout>
      </c:layout>
      <c:lineChart>
        <c:grouping val="standard"/>
        <c:ser>
          <c:idx val="0"/>
          <c:order val="0"/>
          <c:tx>
            <c:v>Ozônio (O3)</c:v>
          </c:tx>
          <c:spPr>
            <a:ln w="22225">
              <a:solidFill>
                <a:srgbClr val="0000CC"/>
              </a:solidFill>
            </a:ln>
          </c:spPr>
          <c:marker>
            <c:symbol val="diamond"/>
            <c:size val="6"/>
            <c:spPr>
              <a:solidFill>
                <a:srgbClr val="0000CC"/>
              </a:solidFill>
              <a:ln>
                <a:noFill/>
              </a:ln>
            </c:spPr>
          </c:marker>
          <c:cat>
            <c:numRef>
              <c:f>'CALC. O3'!$A$13:$A$24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O3'!$O$13:$O$24</c:f>
              <c:numCache>
                <c:formatCode>0</c:formatCode>
                <c:ptCount val="12"/>
                <c:pt idx="0">
                  <c:v>17.585580516</c:v>
                </c:pt>
                <c:pt idx="1">
                  <c:v>16.847368199999998</c:v>
                </c:pt>
                <c:pt idx="2">
                  <c:v>14.686489236</c:v>
                </c:pt>
                <c:pt idx="3">
                  <c:v>12.226101503999999</c:v>
                </c:pt>
                <c:pt idx="4">
                  <c:v>14.197867559999999</c:v>
                </c:pt>
                <c:pt idx="5">
                  <c:v>15.369023639999996</c:v>
                </c:pt>
                <c:pt idx="6">
                  <c:v>16.228191420000002</c:v>
                </c:pt>
                <c:pt idx="7">
                  <c:v>16.612177020000001</c:v>
                </c:pt>
                <c:pt idx="8">
                  <c:v>17.110398336000003</c:v>
                </c:pt>
                <c:pt idx="10">
                  <c:v>18.876732095999998</c:v>
                </c:pt>
                <c:pt idx="11">
                  <c:v>18.160643878315199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C8-4E0B-A958-C8B4C628806A}"/>
            </c:ext>
          </c:extLst>
        </c:ser>
        <c:dLbls/>
        <c:marker val="1"/>
        <c:axId val="103958400"/>
        <c:axId val="103959936"/>
      </c:lineChart>
      <c:catAx>
        <c:axId val="103958400"/>
        <c:scaling>
          <c:orientation val="minMax"/>
        </c:scaling>
        <c:axPos val="b"/>
        <c:numFmt formatCode="dd/mm/yyyy" sourceLinked="0"/>
        <c:tickLblPos val="nextTo"/>
        <c:crossAx val="103959936"/>
        <c:crosses val="autoZero"/>
        <c:lblAlgn val="ctr"/>
        <c:lblOffset val="100"/>
        <c:tickLblSkip val="1"/>
        <c:tickMarkSkip val="1"/>
        <c:noMultiLvlLbl val="1"/>
      </c:catAx>
      <c:valAx>
        <c:axId val="103959936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103958400"/>
        <c:crosses val="autoZero"/>
        <c:crossBetween val="midCat"/>
        <c:majorUnit val="40"/>
      </c:valAx>
      <c:spPr>
        <a:gradFill>
          <a:gsLst>
            <a:gs pos="20000">
              <a:srgbClr val="80F200"/>
            </a:gs>
            <a:gs pos="20000">
              <a:srgbClr val="00E400"/>
            </a:gs>
            <a:gs pos="20000">
              <a:srgbClr val="FFFF00"/>
            </a:gs>
            <a:gs pos="40000">
              <a:srgbClr val="FFFF00"/>
            </a:gs>
            <a:gs pos="60000">
              <a:srgbClr val="FF7E00"/>
            </a:gs>
            <a:gs pos="40000">
              <a:srgbClr val="FF7E00"/>
            </a:gs>
            <a:gs pos="99000">
              <a:srgbClr val="FF0000"/>
            </a:gs>
            <a:gs pos="60000">
              <a:srgbClr val="FF0000"/>
            </a:gs>
          </a:gsLst>
          <a:lin ang="16200000" scaled="0"/>
        </a:gradFill>
      </c:spPr>
    </c:plotArea>
    <c:legend>
      <c:legendPos val="r"/>
      <c:layout>
        <c:manualLayout>
          <c:xMode val="edge"/>
          <c:yMode val="edge"/>
          <c:x val="0.85519009524022982"/>
          <c:y val="0.42742638888888901"/>
          <c:w val="0.10900350409523184"/>
          <c:h val="0.12781735061698721"/>
        </c:manualLayout>
      </c:layout>
      <c:txPr>
        <a:bodyPr/>
        <a:lstStyle/>
        <a:p>
          <a:pPr>
            <a:defRPr sz="1100"/>
          </a:pPr>
          <a:endParaRPr lang="pt-BR"/>
        </a:p>
      </c:txPr>
    </c:legend>
    <c:plotVisOnly val="1"/>
    <c:dispBlanksAs val="gap"/>
  </c:chart>
  <c:spPr>
    <a:gradFill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</a:gradFill>
    <a:ln>
      <a:solidFill>
        <a:sysClr val="windowText" lastClr="000000"/>
      </a:solidFill>
    </a:ln>
  </c:spPr>
  <c:printSettings>
    <c:headerFooter/>
    <c:pageMargins b="0.78740157480314954" l="0.51181102362204722" r="0.51181102362204722" t="0.78740157480314954" header="0.31496062992127005" footer="0.31496062992127005"/>
    <c:pageSetup paperSize="9" orientation="landscape"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Concentrações de Monóxido</a:t>
            </a:r>
            <a:r>
              <a:rPr lang="pt-BR" baseline="0"/>
              <a:t> de Carbono</a:t>
            </a:r>
            <a:endParaRPr lang="pt-BR"/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34511182141836233"/>
          <c:y val="5.114789016013585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1183631779307139E-2"/>
          <c:y val="0.19897962754655668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Monóxido de Carbono [ppm]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Parâmetros!$E$2:$E$288</c:f>
              <c:numCache>
                <c:formatCode>General</c:formatCode>
                <c:ptCount val="287"/>
                <c:pt idx="0">
                  <c:v>0.19</c:v>
                </c:pt>
                <c:pt idx="1">
                  <c:v>0.17</c:v>
                </c:pt>
                <c:pt idx="2">
                  <c:v>0.18</c:v>
                </c:pt>
                <c:pt idx="3">
                  <c:v>0.15</c:v>
                </c:pt>
                <c:pt idx="4">
                  <c:v>0.23</c:v>
                </c:pt>
                <c:pt idx="5">
                  <c:v>0.13</c:v>
                </c:pt>
                <c:pt idx="6">
                  <c:v>0.12</c:v>
                </c:pt>
                <c:pt idx="7">
                  <c:v>0.16</c:v>
                </c:pt>
                <c:pt idx="8">
                  <c:v>0.15</c:v>
                </c:pt>
                <c:pt idx="9">
                  <c:v>0.12</c:v>
                </c:pt>
                <c:pt idx="10">
                  <c:v>0.11</c:v>
                </c:pt>
                <c:pt idx="11">
                  <c:v>0.09</c:v>
                </c:pt>
                <c:pt idx="12">
                  <c:v>0.09</c:v>
                </c:pt>
                <c:pt idx="13">
                  <c:v>0.1</c:v>
                </c:pt>
                <c:pt idx="14">
                  <c:v>0.11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0.19</c:v>
                </c:pt>
                <c:pt idx="18">
                  <c:v>0.21</c:v>
                </c:pt>
                <c:pt idx="19">
                  <c:v>0.23</c:v>
                </c:pt>
                <c:pt idx="20">
                  <c:v>0.24</c:v>
                </c:pt>
                <c:pt idx="21">
                  <c:v>0.22</c:v>
                </c:pt>
                <c:pt idx="22">
                  <c:v>0.22</c:v>
                </c:pt>
                <c:pt idx="23">
                  <c:v>0.21</c:v>
                </c:pt>
                <c:pt idx="24">
                  <c:v>0.19</c:v>
                </c:pt>
                <c:pt idx="25">
                  <c:v>0.09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0.08</c:v>
                </c:pt>
                <c:pt idx="30">
                  <c:v>0.1</c:v>
                </c:pt>
                <c:pt idx="31">
                  <c:v>0.12</c:v>
                </c:pt>
                <c:pt idx="32">
                  <c:v>0.13</c:v>
                </c:pt>
                <c:pt idx="33">
                  <c:v>0.15</c:v>
                </c:pt>
                <c:pt idx="34">
                  <c:v>0.12</c:v>
                </c:pt>
                <c:pt idx="35">
                  <c:v>0.1</c:v>
                </c:pt>
                <c:pt idx="36">
                  <c:v>0.11</c:v>
                </c:pt>
                <c:pt idx="37">
                  <c:v>0.11</c:v>
                </c:pt>
                <c:pt idx="38">
                  <c:v>0.12</c:v>
                </c:pt>
                <c:pt idx="39">
                  <c:v>0.12</c:v>
                </c:pt>
                <c:pt idx="40">
                  <c:v>0.13</c:v>
                </c:pt>
                <c:pt idx="41">
                  <c:v>0.14000000000000001</c:v>
                </c:pt>
                <c:pt idx="42">
                  <c:v>0.15</c:v>
                </c:pt>
                <c:pt idx="43">
                  <c:v>0.17</c:v>
                </c:pt>
                <c:pt idx="44">
                  <c:v>0.16</c:v>
                </c:pt>
                <c:pt idx="45">
                  <c:v>0.16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0.11</c:v>
                </c:pt>
                <c:pt idx="50">
                  <c:v>0.11</c:v>
                </c:pt>
                <c:pt idx="51">
                  <c:v>0.11</c:v>
                </c:pt>
                <c:pt idx="52">
                  <c:v>0.11</c:v>
                </c:pt>
                <c:pt idx="53">
                  <c:v>0.11</c:v>
                </c:pt>
                <c:pt idx="54">
                  <c:v>0.12</c:v>
                </c:pt>
                <c:pt idx="55">
                  <c:v>0.13</c:v>
                </c:pt>
                <c:pt idx="56">
                  <c:v>0.12</c:v>
                </c:pt>
                <c:pt idx="57">
                  <c:v>0.13</c:v>
                </c:pt>
                <c:pt idx="58">
                  <c:v>0.13</c:v>
                </c:pt>
                <c:pt idx="59">
                  <c:v>0.1</c:v>
                </c:pt>
                <c:pt idx="60">
                  <c:v>0.08</c:v>
                </c:pt>
                <c:pt idx="61">
                  <c:v>0.09</c:v>
                </c:pt>
                <c:pt idx="62">
                  <c:v>0.09</c:v>
                </c:pt>
                <c:pt idx="63">
                  <c:v>0.12</c:v>
                </c:pt>
                <c:pt idx="64">
                  <c:v>0.12</c:v>
                </c:pt>
                <c:pt idx="65">
                  <c:v>0.11</c:v>
                </c:pt>
                <c:pt idx="66">
                  <c:v>0.14000000000000001</c:v>
                </c:pt>
                <c:pt idx="67">
                  <c:v>0.13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0.12</c:v>
                </c:pt>
                <c:pt idx="71">
                  <c:v>0.08</c:v>
                </c:pt>
                <c:pt idx="72">
                  <c:v>0.08</c:v>
                </c:pt>
                <c:pt idx="73">
                  <c:v>0.15</c:v>
                </c:pt>
                <c:pt idx="74">
                  <c:v>0.16</c:v>
                </c:pt>
                <c:pt idx="75">
                  <c:v>0.17</c:v>
                </c:pt>
                <c:pt idx="76">
                  <c:v>0.16</c:v>
                </c:pt>
                <c:pt idx="77">
                  <c:v>0.17</c:v>
                </c:pt>
                <c:pt idx="78">
                  <c:v>0.19</c:v>
                </c:pt>
                <c:pt idx="79">
                  <c:v>0.22</c:v>
                </c:pt>
                <c:pt idx="80">
                  <c:v>0.27</c:v>
                </c:pt>
                <c:pt idx="81">
                  <c:v>0.25</c:v>
                </c:pt>
                <c:pt idx="82">
                  <c:v>0.21</c:v>
                </c:pt>
                <c:pt idx="83">
                  <c:v>0.27</c:v>
                </c:pt>
                <c:pt idx="84">
                  <c:v>0.28000000000000003</c:v>
                </c:pt>
                <c:pt idx="85">
                  <c:v>0.28000000000000003</c:v>
                </c:pt>
                <c:pt idx="86">
                  <c:v>0.26</c:v>
                </c:pt>
                <c:pt idx="87">
                  <c:v>0.26</c:v>
                </c:pt>
                <c:pt idx="88">
                  <c:v>0.25</c:v>
                </c:pt>
                <c:pt idx="89">
                  <c:v>0.26</c:v>
                </c:pt>
                <c:pt idx="90">
                  <c:v>0.49</c:v>
                </c:pt>
                <c:pt idx="91">
                  <c:v>0.31</c:v>
                </c:pt>
                <c:pt idx="92">
                  <c:v>0.31</c:v>
                </c:pt>
                <c:pt idx="93">
                  <c:v>0.28999999999999998</c:v>
                </c:pt>
                <c:pt idx="94">
                  <c:v>0.28999999999999998</c:v>
                </c:pt>
                <c:pt idx="95">
                  <c:v>0.27</c:v>
                </c:pt>
                <c:pt idx="96">
                  <c:v>0.25</c:v>
                </c:pt>
                <c:pt idx="97">
                  <c:v>0.13</c:v>
                </c:pt>
                <c:pt idx="98">
                  <c:v>0.11</c:v>
                </c:pt>
                <c:pt idx="99">
                  <c:v>0.11</c:v>
                </c:pt>
                <c:pt idx="100">
                  <c:v>0.11</c:v>
                </c:pt>
                <c:pt idx="101">
                  <c:v>0.12</c:v>
                </c:pt>
                <c:pt idx="102">
                  <c:v>0.13</c:v>
                </c:pt>
                <c:pt idx="103">
                  <c:v>0.19</c:v>
                </c:pt>
                <c:pt idx="104">
                  <c:v>0.28000000000000003</c:v>
                </c:pt>
                <c:pt idx="105">
                  <c:v>0.25</c:v>
                </c:pt>
                <c:pt idx="108">
                  <c:v>0.28000000000000003</c:v>
                </c:pt>
                <c:pt idx="109">
                  <c:v>0.31</c:v>
                </c:pt>
                <c:pt idx="110">
                  <c:v>0.13</c:v>
                </c:pt>
                <c:pt idx="111">
                  <c:v>0.28999999999999998</c:v>
                </c:pt>
                <c:pt idx="112">
                  <c:v>0.33</c:v>
                </c:pt>
                <c:pt idx="113">
                  <c:v>0.33</c:v>
                </c:pt>
                <c:pt idx="114">
                  <c:v>0.6</c:v>
                </c:pt>
                <c:pt idx="115">
                  <c:v>0.38</c:v>
                </c:pt>
                <c:pt idx="116">
                  <c:v>0.26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0.28000000000000003</c:v>
                </c:pt>
                <c:pt idx="121">
                  <c:v>0.21</c:v>
                </c:pt>
                <c:pt idx="122">
                  <c:v>0.2</c:v>
                </c:pt>
                <c:pt idx="123">
                  <c:v>0.22</c:v>
                </c:pt>
                <c:pt idx="124">
                  <c:v>0.2</c:v>
                </c:pt>
                <c:pt idx="125">
                  <c:v>0.21</c:v>
                </c:pt>
                <c:pt idx="126">
                  <c:v>0.22</c:v>
                </c:pt>
                <c:pt idx="127">
                  <c:v>0.27</c:v>
                </c:pt>
                <c:pt idx="128">
                  <c:v>0.31</c:v>
                </c:pt>
                <c:pt idx="129">
                  <c:v>0.38</c:v>
                </c:pt>
                <c:pt idx="130">
                  <c:v>0.32</c:v>
                </c:pt>
                <c:pt idx="131">
                  <c:v>0.27</c:v>
                </c:pt>
                <c:pt idx="132">
                  <c:v>0.28999999999999998</c:v>
                </c:pt>
                <c:pt idx="133">
                  <c:v>0.3</c:v>
                </c:pt>
                <c:pt idx="134">
                  <c:v>0.28999999999999998</c:v>
                </c:pt>
                <c:pt idx="135">
                  <c:v>0.31</c:v>
                </c:pt>
                <c:pt idx="136">
                  <c:v>0.3</c:v>
                </c:pt>
                <c:pt idx="137">
                  <c:v>0.35</c:v>
                </c:pt>
                <c:pt idx="138">
                  <c:v>0.57999999999999996</c:v>
                </c:pt>
                <c:pt idx="139">
                  <c:v>0.34</c:v>
                </c:pt>
                <c:pt idx="140">
                  <c:v>0.28000000000000003</c:v>
                </c:pt>
                <c:pt idx="141">
                  <c:v>0.27</c:v>
                </c:pt>
                <c:pt idx="142">
                  <c:v>0.23</c:v>
                </c:pt>
                <c:pt idx="143">
                  <c:v>0.23</c:v>
                </c:pt>
                <c:pt idx="144">
                  <c:v>0.24</c:v>
                </c:pt>
                <c:pt idx="145">
                  <c:v>0.32</c:v>
                </c:pt>
                <c:pt idx="146">
                  <c:v>0.33</c:v>
                </c:pt>
                <c:pt idx="147">
                  <c:v>0.34</c:v>
                </c:pt>
                <c:pt idx="148">
                  <c:v>0.32</c:v>
                </c:pt>
                <c:pt idx="149">
                  <c:v>0.33</c:v>
                </c:pt>
                <c:pt idx="150">
                  <c:v>0.33</c:v>
                </c:pt>
                <c:pt idx="151">
                  <c:v>0.38</c:v>
                </c:pt>
                <c:pt idx="152">
                  <c:v>0.48</c:v>
                </c:pt>
                <c:pt idx="153">
                  <c:v>0.46</c:v>
                </c:pt>
                <c:pt idx="154">
                  <c:v>0.46</c:v>
                </c:pt>
                <c:pt idx="155">
                  <c:v>0.43</c:v>
                </c:pt>
                <c:pt idx="156">
                  <c:v>0.41</c:v>
                </c:pt>
                <c:pt idx="158">
                  <c:v>0.63</c:v>
                </c:pt>
                <c:pt idx="159">
                  <c:v>0.68</c:v>
                </c:pt>
                <c:pt idx="160">
                  <c:v>0.78</c:v>
                </c:pt>
                <c:pt idx="161">
                  <c:v>0.81</c:v>
                </c:pt>
                <c:pt idx="162">
                  <c:v>0.95</c:v>
                </c:pt>
                <c:pt idx="163">
                  <c:v>0.85</c:v>
                </c:pt>
                <c:pt idx="164">
                  <c:v>0.84</c:v>
                </c:pt>
                <c:pt idx="165">
                  <c:v>0.81</c:v>
                </c:pt>
                <c:pt idx="166">
                  <c:v>0.81</c:v>
                </c:pt>
                <c:pt idx="167">
                  <c:v>0.82</c:v>
                </c:pt>
                <c:pt idx="168">
                  <c:v>0.74</c:v>
                </c:pt>
                <c:pt idx="169">
                  <c:v>0.28999999999999998</c:v>
                </c:pt>
                <c:pt idx="170">
                  <c:v>0.31</c:v>
                </c:pt>
                <c:pt idx="171">
                  <c:v>0.28999999999999998</c:v>
                </c:pt>
                <c:pt idx="172">
                  <c:v>0.3</c:v>
                </c:pt>
                <c:pt idx="173">
                  <c:v>0.3</c:v>
                </c:pt>
                <c:pt idx="174">
                  <c:v>0.32</c:v>
                </c:pt>
                <c:pt idx="175">
                  <c:v>0.38</c:v>
                </c:pt>
                <c:pt idx="176">
                  <c:v>0.42</c:v>
                </c:pt>
                <c:pt idx="177">
                  <c:v>0.4</c:v>
                </c:pt>
                <c:pt idx="178">
                  <c:v>0.38</c:v>
                </c:pt>
                <c:pt idx="179">
                  <c:v>0.4</c:v>
                </c:pt>
                <c:pt idx="180">
                  <c:v>0.41</c:v>
                </c:pt>
                <c:pt idx="181">
                  <c:v>0.44</c:v>
                </c:pt>
                <c:pt idx="182">
                  <c:v>0.44</c:v>
                </c:pt>
                <c:pt idx="183">
                  <c:v>0.46</c:v>
                </c:pt>
                <c:pt idx="184">
                  <c:v>0.46</c:v>
                </c:pt>
                <c:pt idx="185">
                  <c:v>0.48</c:v>
                </c:pt>
                <c:pt idx="186">
                  <c:v>0.62</c:v>
                </c:pt>
                <c:pt idx="187">
                  <c:v>0.48</c:v>
                </c:pt>
                <c:pt idx="188">
                  <c:v>0.44</c:v>
                </c:pt>
                <c:pt idx="189">
                  <c:v>0.4</c:v>
                </c:pt>
                <c:pt idx="190">
                  <c:v>0.39</c:v>
                </c:pt>
                <c:pt idx="191">
                  <c:v>0.41</c:v>
                </c:pt>
                <c:pt idx="192">
                  <c:v>0.37</c:v>
                </c:pt>
                <c:pt idx="193">
                  <c:v>0.28000000000000003</c:v>
                </c:pt>
                <c:pt idx="194">
                  <c:v>0.28000000000000003</c:v>
                </c:pt>
                <c:pt idx="195">
                  <c:v>0.27</c:v>
                </c:pt>
                <c:pt idx="196">
                  <c:v>0.27</c:v>
                </c:pt>
                <c:pt idx="197">
                  <c:v>0.27</c:v>
                </c:pt>
                <c:pt idx="198">
                  <c:v>0.28000000000000003</c:v>
                </c:pt>
                <c:pt idx="199">
                  <c:v>0.31</c:v>
                </c:pt>
                <c:pt idx="200">
                  <c:v>0.34</c:v>
                </c:pt>
                <c:pt idx="201">
                  <c:v>0.34</c:v>
                </c:pt>
                <c:pt idx="252">
                  <c:v>0.55000000000000004</c:v>
                </c:pt>
                <c:pt idx="253">
                  <c:v>0.11</c:v>
                </c:pt>
                <c:pt idx="254">
                  <c:v>0.28999999999999998</c:v>
                </c:pt>
                <c:pt idx="255">
                  <c:v>0.38</c:v>
                </c:pt>
                <c:pt idx="256">
                  <c:v>0.35</c:v>
                </c:pt>
                <c:pt idx="257">
                  <c:v>0.42</c:v>
                </c:pt>
                <c:pt idx="258">
                  <c:v>0.46</c:v>
                </c:pt>
                <c:pt idx="259">
                  <c:v>0.36</c:v>
                </c:pt>
                <c:pt idx="260">
                  <c:v>0.38</c:v>
                </c:pt>
                <c:pt idx="261">
                  <c:v>0.33</c:v>
                </c:pt>
                <c:pt idx="262">
                  <c:v>0.38</c:v>
                </c:pt>
                <c:pt idx="263">
                  <c:v>0.4</c:v>
                </c:pt>
                <c:pt idx="264">
                  <c:v>0.33</c:v>
                </c:pt>
                <c:pt idx="265">
                  <c:v>0.48</c:v>
                </c:pt>
                <c:pt idx="266">
                  <c:v>0.55000000000000004</c:v>
                </c:pt>
                <c:pt idx="267">
                  <c:v>0.57999999999999996</c:v>
                </c:pt>
                <c:pt idx="268">
                  <c:v>0.59</c:v>
                </c:pt>
                <c:pt idx="269" formatCode="0.00">
                  <c:v>0.69554499999999997</c:v>
                </c:pt>
                <c:pt idx="270" formatCode="0.00">
                  <c:v>0.80937300000000001</c:v>
                </c:pt>
                <c:pt idx="271" formatCode="0.00">
                  <c:v>0.82215800000000006</c:v>
                </c:pt>
                <c:pt idx="272" formatCode="0.00">
                  <c:v>0.863452</c:v>
                </c:pt>
                <c:pt idx="273" formatCode="0.00">
                  <c:v>0.94602600000000003</c:v>
                </c:pt>
                <c:pt idx="274">
                  <c:v>0.75</c:v>
                </c:pt>
                <c:pt idx="275">
                  <c:v>0.38</c:v>
                </c:pt>
                <c:pt idx="276">
                  <c:v>0.34</c:v>
                </c:pt>
                <c:pt idx="277">
                  <c:v>0.4</c:v>
                </c:pt>
                <c:pt idx="278">
                  <c:v>0.38</c:v>
                </c:pt>
                <c:pt idx="279">
                  <c:v>0.39</c:v>
                </c:pt>
                <c:pt idx="280">
                  <c:v>0.42</c:v>
                </c:pt>
                <c:pt idx="281">
                  <c:v>0.47</c:v>
                </c:pt>
                <c:pt idx="282">
                  <c:v>0.62</c:v>
                </c:pt>
                <c:pt idx="283">
                  <c:v>0.55000000000000004</c:v>
                </c:pt>
                <c:pt idx="284">
                  <c:v>0.52</c:v>
                </c:pt>
                <c:pt idx="285">
                  <c:v>0.49</c:v>
                </c:pt>
                <c:pt idx="286">
                  <c:v>0.5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6BB-4771-9FB0-03C171AD44B8}"/>
            </c:ext>
          </c:extLst>
        </c:ser>
        <c:dLbls/>
        <c:marker val="1"/>
        <c:axId val="104556800"/>
        <c:axId val="125089280"/>
      </c:lineChart>
      <c:catAx>
        <c:axId val="104556800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25089280"/>
        <c:crosses val="autoZero"/>
        <c:lblAlgn val="ctr"/>
        <c:lblOffset val="100"/>
        <c:tickLblSkip val="24"/>
        <c:tickMarkSkip val="24"/>
      </c:catAx>
      <c:valAx>
        <c:axId val="125089280"/>
        <c:scaling>
          <c:orientation val="minMax"/>
          <c:max val="2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Concentração (ppm)</a:t>
                </a:r>
              </a:p>
            </c:rich>
          </c:tx>
          <c:layout>
            <c:manualLayout>
              <c:xMode val="edge"/>
              <c:yMode val="edge"/>
              <c:x val="2.0142335866553274E-2"/>
              <c:y val="0.3372843527726459"/>
            </c:manualLayout>
          </c:layout>
          <c:spPr>
            <a:noFill/>
            <a:ln w="25400">
              <a:noFill/>
            </a:ln>
          </c:spPr>
        </c:title>
        <c:numFmt formatCode="0.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4556800"/>
        <c:crosses val="autoZero"/>
        <c:crossBetween val="midCat"/>
        <c:majorUnit val="0.2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21275954367091"/>
          <c:y val="0.93013779140167419"/>
          <c:w val="0.35572256438242256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EMQAr PMF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/>
              <a:t>Concentrações de Monóxido</a:t>
            </a:r>
            <a:r>
              <a:rPr lang="pt-BR" sz="1200" b="1" baseline="0"/>
              <a:t> de Carbono</a:t>
            </a:r>
            <a:r>
              <a:rPr lang="pt-BR" sz="1200" b="1"/>
              <a:t> (médias móveis</a:t>
            </a:r>
            <a:r>
              <a:rPr lang="pt-BR" sz="1200" b="1" baseline="0"/>
              <a:t> de 8 horas</a:t>
            </a:r>
            <a:r>
              <a:rPr lang="pt-BR" sz="1200" b="1"/>
              <a:t>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Período: 01 a 12 de janeiro de 2021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22241393263342088"/>
          <c:y val="5.18577368840131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9.7401027996500453E-2"/>
          <c:y val="0.20221410245067684"/>
          <c:w val="0.88037290460643636"/>
          <c:h val="0.51113226577014936"/>
        </c:manualLayout>
      </c:layout>
      <c:lineChart>
        <c:grouping val="standard"/>
        <c:ser>
          <c:idx val="0"/>
          <c:order val="0"/>
          <c:tx>
            <c:v>Monóxido de Carbono [ppm] - Máxima média móvel do dia</c:v>
          </c:tx>
          <c:spPr>
            <a:ln w="12700">
              <a:solidFill>
                <a:srgbClr val="0000CC"/>
              </a:solidFill>
            </a:ln>
          </c:spPr>
          <c:marker>
            <c:symbol val="diamond"/>
            <c:size val="4"/>
            <c:spPr>
              <a:solidFill>
                <a:srgbClr val="0000CC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'CALC. CO'!$A$13:$A$24</c:f>
              <c:numCache>
                <c:formatCode>dd/mm/yyyy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CO'!$D$13:$D$24</c:f>
              <c:numCache>
                <c:formatCode>0.00</c:formatCode>
                <c:ptCount val="12"/>
                <c:pt idx="0">
                  <c:v>0.20749999999999999</c:v>
                </c:pt>
                <c:pt idx="1">
                  <c:v>0.15375</c:v>
                </c:pt>
                <c:pt idx="2">
                  <c:v>0.1275</c:v>
                </c:pt>
                <c:pt idx="3">
                  <c:v>0.30875000000000002</c:v>
                </c:pt>
                <c:pt idx="4">
                  <c:v>0.35</c:v>
                </c:pt>
                <c:pt idx="5">
                  <c:v>0.34499999999999997</c:v>
                </c:pt>
                <c:pt idx="6">
                  <c:v>0.83375000000000021</c:v>
                </c:pt>
                <c:pt idx="7">
                  <c:v>0.47750000000000004</c:v>
                </c:pt>
                <c:pt idx="8">
                  <c:v>0.34</c:v>
                </c:pt>
                <c:pt idx="10">
                  <c:v>0.55000000000000004</c:v>
                </c:pt>
                <c:pt idx="11">
                  <c:v>0.60713450000000002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D69-4B58-A70A-B5C07867B8BB}"/>
            </c:ext>
          </c:extLst>
        </c:ser>
        <c:ser>
          <c:idx val="1"/>
          <c:order val="1"/>
          <c:tx>
            <c:strRef>
              <c:f>'CALC. CO'!$P$10:$P$12</c:f>
              <c:strCache>
                <c:ptCount val="1"/>
                <c:pt idx="0">
                  <c:v>Padrão Final (CONAMA 491/18) - 9 ppm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'CALC. CO'!$A$13:$A$24</c:f>
              <c:numCache>
                <c:formatCode>dd/mm/yyyy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CO'!$P$13:$P$24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69-4B58-A70A-B5C07867B8BB}"/>
            </c:ext>
          </c:extLst>
        </c:ser>
        <c:dLbls/>
        <c:marker val="1"/>
        <c:axId val="104951808"/>
        <c:axId val="104953728"/>
      </c:lineChart>
      <c:catAx>
        <c:axId val="104951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200" b="1"/>
                  <a:t>Data</a:t>
                </a:r>
              </a:p>
            </c:rich>
          </c:tx>
          <c:layout>
            <c:manualLayout>
              <c:xMode val="edge"/>
              <c:yMode val="edge"/>
              <c:x val="0.47577580927384089"/>
              <c:y val="0.84071060780323803"/>
            </c:manualLayout>
          </c:layout>
        </c:title>
        <c:numFmt formatCode="dd/mm/yy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4953728"/>
        <c:crosses val="autoZero"/>
        <c:lblAlgn val="ctr"/>
        <c:lblOffset val="100"/>
        <c:tickLblSkip val="1"/>
        <c:tickMarkSkip val="1"/>
      </c:catAx>
      <c:valAx>
        <c:axId val="104953728"/>
        <c:scaling>
          <c:orientation val="minMax"/>
          <c:max val="10"/>
          <c:min val="0"/>
        </c:scaling>
        <c:axPos val="l"/>
        <c:majorGridlines>
          <c:spPr>
            <a:ln w="3175">
              <a:solidFill>
                <a:sysClr val="window" lastClr="FFFFFF">
                  <a:lumMod val="50000"/>
                </a:sys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Concentração (ppm)</a:t>
                </a:r>
              </a:p>
            </c:rich>
          </c:tx>
          <c:layout>
            <c:manualLayout>
              <c:xMode val="edge"/>
              <c:yMode val="edge"/>
              <c:x val="3.1626312335958008E-2"/>
              <c:y val="0.3260484827037070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4951808"/>
        <c:crosses val="autoZero"/>
        <c:crossBetween val="midCat"/>
        <c:maj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047528433945767"/>
          <c:y val="0.88617305140228253"/>
          <c:w val="0.45269203849518808"/>
          <c:h val="8.4669886852378737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3175">
          <a:solidFill>
            <a:srgbClr val="000000">
              <a:alpha val="50000"/>
            </a:srgb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  <a:tileRect/>
    </a:gradFill>
    <a:ln w="9525"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55503803865917"/>
          <c:y val="0.15901696434287588"/>
          <c:w val="0.85118004942013981"/>
          <c:h val="0.66767530675946363"/>
        </c:manualLayout>
      </c:layout>
      <c:lineChart>
        <c:grouping val="standard"/>
        <c:ser>
          <c:idx val="0"/>
          <c:order val="0"/>
          <c:tx>
            <c:v>Monóxido de Carbono (CO)</c:v>
          </c:tx>
          <c:spPr>
            <a:ln w="22225">
              <a:solidFill>
                <a:srgbClr val="0000CC"/>
              </a:solidFill>
            </a:ln>
          </c:spPr>
          <c:marker>
            <c:symbol val="diamond"/>
            <c:size val="6"/>
            <c:spPr>
              <a:solidFill>
                <a:srgbClr val="0000CC"/>
              </a:solidFill>
              <a:ln>
                <a:noFill/>
              </a:ln>
            </c:spPr>
          </c:marker>
          <c:cat>
            <c:numRef>
              <c:f>'CALC. CO'!$A$13:$A$24</c:f>
              <c:numCache>
                <c:formatCode>dd/mm/yyyy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CO'!$O$13:$O$24</c:f>
              <c:numCache>
                <c:formatCode>0</c:formatCode>
                <c:ptCount val="12"/>
                <c:pt idx="0">
                  <c:v>0.92222222222222217</c:v>
                </c:pt>
                <c:pt idx="1">
                  <c:v>0.68333333333333335</c:v>
                </c:pt>
                <c:pt idx="2">
                  <c:v>0.56666666666666665</c:v>
                </c:pt>
                <c:pt idx="3">
                  <c:v>1.3722222222222225</c:v>
                </c:pt>
                <c:pt idx="4">
                  <c:v>1.5555555555555556</c:v>
                </c:pt>
                <c:pt idx="5">
                  <c:v>1.5333333333333332</c:v>
                </c:pt>
                <c:pt idx="6">
                  <c:v>3.7055555555555566</c:v>
                </c:pt>
                <c:pt idx="7">
                  <c:v>2.1222222222222222</c:v>
                </c:pt>
                <c:pt idx="8">
                  <c:v>1.5111111111111111</c:v>
                </c:pt>
                <c:pt idx="10">
                  <c:v>2.4444444444444446</c:v>
                </c:pt>
                <c:pt idx="11">
                  <c:v>2.6983755555555557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859-4AAA-9EE2-95D67E6299B0}"/>
            </c:ext>
          </c:extLst>
        </c:ser>
        <c:dLbls/>
        <c:marker val="1"/>
        <c:axId val="104986112"/>
        <c:axId val="105239296"/>
      </c:lineChart>
      <c:catAx>
        <c:axId val="104986112"/>
        <c:scaling>
          <c:orientation val="minMax"/>
        </c:scaling>
        <c:axPos val="b"/>
        <c:numFmt formatCode="dd/mm/yyyy" sourceLinked="0"/>
        <c:tickLblPos val="nextTo"/>
        <c:crossAx val="105239296"/>
        <c:crosses val="autoZero"/>
        <c:lblAlgn val="ctr"/>
        <c:lblOffset val="100"/>
        <c:tickLblSkip val="1"/>
        <c:tickMarkSkip val="1"/>
        <c:noMultiLvlLbl val="1"/>
      </c:catAx>
      <c:valAx>
        <c:axId val="105239296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104986112"/>
        <c:crosses val="autoZero"/>
        <c:crossBetween val="midCat"/>
        <c:majorUnit val="40"/>
      </c:valAx>
      <c:spPr>
        <a:gradFill>
          <a:gsLst>
            <a:gs pos="20000">
              <a:srgbClr val="80F200"/>
            </a:gs>
            <a:gs pos="20000">
              <a:srgbClr val="00E400"/>
            </a:gs>
            <a:gs pos="20000">
              <a:srgbClr val="FFFF00"/>
            </a:gs>
            <a:gs pos="40000">
              <a:srgbClr val="FFFF00"/>
            </a:gs>
            <a:gs pos="60000">
              <a:srgbClr val="FF7E00"/>
            </a:gs>
            <a:gs pos="40000">
              <a:srgbClr val="FF7E00"/>
            </a:gs>
            <a:gs pos="99000">
              <a:srgbClr val="FF0000"/>
            </a:gs>
            <a:gs pos="60000">
              <a:srgbClr val="FF0000"/>
            </a:gs>
          </a:gsLst>
          <a:lin ang="16200000" scaled="0"/>
        </a:gradFill>
      </c:spPr>
    </c:plotArea>
    <c:legend>
      <c:legendPos val="r"/>
      <c:layout>
        <c:manualLayout>
          <c:xMode val="edge"/>
          <c:yMode val="edge"/>
          <c:x val="0.79959593992819522"/>
          <c:y val="0.42963130721513065"/>
          <c:w val="0.17905213978839554"/>
          <c:h val="0.12781735061698721"/>
        </c:manualLayout>
      </c:layout>
      <c:txPr>
        <a:bodyPr/>
        <a:lstStyle/>
        <a:p>
          <a:pPr>
            <a:defRPr sz="1100"/>
          </a:pPr>
          <a:endParaRPr lang="pt-BR"/>
        </a:p>
      </c:txPr>
    </c:legend>
    <c:plotVisOnly val="1"/>
    <c:dispBlanksAs val="gap"/>
  </c:chart>
  <c:spPr>
    <a:gradFill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</a:gradFill>
    <a:ln>
      <a:solidFill>
        <a:sysClr val="windowText" lastClr="000000"/>
      </a:solidFill>
    </a:ln>
  </c:spPr>
  <c:printSettings>
    <c:headerFooter/>
    <c:pageMargins b="0.78740157480314954" l="0.51181102362204722" r="0.51181102362204722" t="0.78740157480314954" header="0.31496062992127005" footer="0.31496062992127005"/>
    <c:pageSetup paperSize="9" orientation="landscape"/>
  </c:printSettings>
  <c:userShapes r:id="rId2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Concentrações dos</a:t>
            </a:r>
            <a:r>
              <a:rPr lang="pt-BR" baseline="0"/>
              <a:t> Óxidos de Nitrogênio</a:t>
            </a:r>
            <a:endParaRPr lang="pt-BR"/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33851116135235582"/>
          <c:y val="2.157042373130884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56071827655E-2"/>
          <c:y val="0.1461627562472417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Monóxido de Nitrogênio [NO] - Médias de 1 Hora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Parâmetros!$F$2:$F$288</c:f>
              <c:numCache>
                <c:formatCode>General</c:formatCode>
                <c:ptCount val="287"/>
                <c:pt idx="0">
                  <c:v>1.2</c:v>
                </c:pt>
                <c:pt idx="1">
                  <c:v>1.26</c:v>
                </c:pt>
                <c:pt idx="2">
                  <c:v>1.07</c:v>
                </c:pt>
                <c:pt idx="3">
                  <c:v>1.17</c:v>
                </c:pt>
                <c:pt idx="4">
                  <c:v>1.18</c:v>
                </c:pt>
                <c:pt idx="5">
                  <c:v>1.1599999999999999</c:v>
                </c:pt>
                <c:pt idx="6">
                  <c:v>1.1200000000000001</c:v>
                </c:pt>
                <c:pt idx="7">
                  <c:v>1.24</c:v>
                </c:pt>
                <c:pt idx="8">
                  <c:v>1.37</c:v>
                </c:pt>
                <c:pt idx="9">
                  <c:v>1.26</c:v>
                </c:pt>
                <c:pt idx="10">
                  <c:v>1.27</c:v>
                </c:pt>
                <c:pt idx="11">
                  <c:v>1.1599999999999999</c:v>
                </c:pt>
                <c:pt idx="12">
                  <c:v>1.32</c:v>
                </c:pt>
                <c:pt idx="13">
                  <c:v>1.34</c:v>
                </c:pt>
                <c:pt idx="14">
                  <c:v>1.29</c:v>
                </c:pt>
                <c:pt idx="15">
                  <c:v>1.21</c:v>
                </c:pt>
                <c:pt idx="16">
                  <c:v>1.28</c:v>
                </c:pt>
                <c:pt idx="17">
                  <c:v>1.1299999999999999</c:v>
                </c:pt>
                <c:pt idx="18">
                  <c:v>1</c:v>
                </c:pt>
                <c:pt idx="19">
                  <c:v>1.25</c:v>
                </c:pt>
                <c:pt idx="20">
                  <c:v>1.37</c:v>
                </c:pt>
                <c:pt idx="21">
                  <c:v>1.1100000000000001</c:v>
                </c:pt>
                <c:pt idx="22">
                  <c:v>1.06</c:v>
                </c:pt>
                <c:pt idx="23">
                  <c:v>1.21</c:v>
                </c:pt>
                <c:pt idx="24">
                  <c:v>1.1000000000000001</c:v>
                </c:pt>
                <c:pt idx="25">
                  <c:v>1.24</c:v>
                </c:pt>
                <c:pt idx="26">
                  <c:v>1.08</c:v>
                </c:pt>
                <c:pt idx="27">
                  <c:v>1.07</c:v>
                </c:pt>
                <c:pt idx="28">
                  <c:v>1.07</c:v>
                </c:pt>
                <c:pt idx="29">
                  <c:v>1.2</c:v>
                </c:pt>
                <c:pt idx="30">
                  <c:v>1.06</c:v>
                </c:pt>
                <c:pt idx="31">
                  <c:v>1.57</c:v>
                </c:pt>
                <c:pt idx="32">
                  <c:v>1.69</c:v>
                </c:pt>
                <c:pt idx="33">
                  <c:v>2.04</c:v>
                </c:pt>
                <c:pt idx="34">
                  <c:v>1.62</c:v>
                </c:pt>
                <c:pt idx="35">
                  <c:v>1.5</c:v>
                </c:pt>
                <c:pt idx="36">
                  <c:v>1.39</c:v>
                </c:pt>
                <c:pt idx="37">
                  <c:v>1.23</c:v>
                </c:pt>
                <c:pt idx="38">
                  <c:v>1.34</c:v>
                </c:pt>
                <c:pt idx="39">
                  <c:v>1.46</c:v>
                </c:pt>
                <c:pt idx="40">
                  <c:v>1.32</c:v>
                </c:pt>
                <c:pt idx="41">
                  <c:v>1.26</c:v>
                </c:pt>
                <c:pt idx="42">
                  <c:v>1.1100000000000001</c:v>
                </c:pt>
                <c:pt idx="43">
                  <c:v>1.1599999999999999</c:v>
                </c:pt>
                <c:pt idx="44">
                  <c:v>1.1499999999999999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1.2</c:v>
                </c:pt>
                <c:pt idx="48">
                  <c:v>1.07</c:v>
                </c:pt>
                <c:pt idx="49">
                  <c:v>1.17</c:v>
                </c:pt>
                <c:pt idx="50">
                  <c:v>1.08</c:v>
                </c:pt>
                <c:pt idx="51">
                  <c:v>1.03</c:v>
                </c:pt>
                <c:pt idx="52">
                  <c:v>0.87</c:v>
                </c:pt>
                <c:pt idx="53">
                  <c:v>1.1299999999999999</c:v>
                </c:pt>
                <c:pt idx="54">
                  <c:v>1.1599999999999999</c:v>
                </c:pt>
                <c:pt idx="55">
                  <c:v>1.3</c:v>
                </c:pt>
                <c:pt idx="56">
                  <c:v>1.3</c:v>
                </c:pt>
                <c:pt idx="57">
                  <c:v>1.46</c:v>
                </c:pt>
                <c:pt idx="58">
                  <c:v>1.2</c:v>
                </c:pt>
                <c:pt idx="59">
                  <c:v>1.4</c:v>
                </c:pt>
                <c:pt idx="60">
                  <c:v>1.38</c:v>
                </c:pt>
                <c:pt idx="61">
                  <c:v>1.31</c:v>
                </c:pt>
                <c:pt idx="62">
                  <c:v>1.36</c:v>
                </c:pt>
                <c:pt idx="63">
                  <c:v>1.43</c:v>
                </c:pt>
                <c:pt idx="64">
                  <c:v>1.31</c:v>
                </c:pt>
                <c:pt idx="65">
                  <c:v>1.29</c:v>
                </c:pt>
                <c:pt idx="66">
                  <c:v>1.35</c:v>
                </c:pt>
                <c:pt idx="67">
                  <c:v>1.24</c:v>
                </c:pt>
                <c:pt idx="68">
                  <c:v>1.23</c:v>
                </c:pt>
                <c:pt idx="69">
                  <c:v>1.35</c:v>
                </c:pt>
                <c:pt idx="70">
                  <c:v>1.2</c:v>
                </c:pt>
                <c:pt idx="71">
                  <c:v>1.25</c:v>
                </c:pt>
                <c:pt idx="72">
                  <c:v>1.06</c:v>
                </c:pt>
                <c:pt idx="73">
                  <c:v>1.18</c:v>
                </c:pt>
                <c:pt idx="74">
                  <c:v>1.1000000000000001</c:v>
                </c:pt>
                <c:pt idx="75">
                  <c:v>1.24</c:v>
                </c:pt>
                <c:pt idx="76">
                  <c:v>1.18</c:v>
                </c:pt>
                <c:pt idx="77">
                  <c:v>1.1399999999999999</c:v>
                </c:pt>
                <c:pt idx="78">
                  <c:v>1.37</c:v>
                </c:pt>
                <c:pt idx="79">
                  <c:v>1.76</c:v>
                </c:pt>
                <c:pt idx="80">
                  <c:v>2.85</c:v>
                </c:pt>
                <c:pt idx="81">
                  <c:v>3.2</c:v>
                </c:pt>
                <c:pt idx="82">
                  <c:v>2.36</c:v>
                </c:pt>
                <c:pt idx="83">
                  <c:v>2.11</c:v>
                </c:pt>
                <c:pt idx="84">
                  <c:v>2.11</c:v>
                </c:pt>
                <c:pt idx="85">
                  <c:v>2.4</c:v>
                </c:pt>
                <c:pt idx="89">
                  <c:v>2.17</c:v>
                </c:pt>
                <c:pt idx="90">
                  <c:v>4.82</c:v>
                </c:pt>
                <c:pt idx="91">
                  <c:v>1.39</c:v>
                </c:pt>
                <c:pt idx="92">
                  <c:v>1.29</c:v>
                </c:pt>
                <c:pt idx="93">
                  <c:v>1.02</c:v>
                </c:pt>
                <c:pt idx="94">
                  <c:v>1.1499999999999999</c:v>
                </c:pt>
                <c:pt idx="95">
                  <c:v>1.1599999999999999</c:v>
                </c:pt>
                <c:pt idx="96">
                  <c:v>1.29</c:v>
                </c:pt>
                <c:pt idx="97">
                  <c:v>1.01</c:v>
                </c:pt>
                <c:pt idx="98">
                  <c:v>0.92</c:v>
                </c:pt>
                <c:pt idx="99">
                  <c:v>1.45</c:v>
                </c:pt>
                <c:pt idx="100">
                  <c:v>1.1399999999999999</c:v>
                </c:pt>
                <c:pt idx="101">
                  <c:v>0.98</c:v>
                </c:pt>
                <c:pt idx="102">
                  <c:v>1.1499999999999999</c:v>
                </c:pt>
                <c:pt idx="103">
                  <c:v>2.2400000000000002</c:v>
                </c:pt>
                <c:pt idx="104">
                  <c:v>4.09</c:v>
                </c:pt>
                <c:pt idx="105">
                  <c:v>4.38</c:v>
                </c:pt>
                <c:pt idx="106">
                  <c:v>3.2</c:v>
                </c:pt>
                <c:pt idx="107">
                  <c:v>2.23</c:v>
                </c:pt>
                <c:pt idx="108">
                  <c:v>2.2200000000000002</c:v>
                </c:pt>
                <c:pt idx="109">
                  <c:v>2.2999999999999998</c:v>
                </c:pt>
                <c:pt idx="110">
                  <c:v>1.92</c:v>
                </c:pt>
                <c:pt idx="111">
                  <c:v>1.98</c:v>
                </c:pt>
                <c:pt idx="112">
                  <c:v>2.11</c:v>
                </c:pt>
                <c:pt idx="113">
                  <c:v>2.0499999999999998</c:v>
                </c:pt>
                <c:pt idx="114">
                  <c:v>3.72</c:v>
                </c:pt>
                <c:pt idx="115">
                  <c:v>2.58</c:v>
                </c:pt>
                <c:pt idx="116">
                  <c:v>1.33</c:v>
                </c:pt>
                <c:pt idx="117">
                  <c:v>1.18</c:v>
                </c:pt>
                <c:pt idx="118">
                  <c:v>1.31</c:v>
                </c:pt>
                <c:pt idx="119">
                  <c:v>1.1200000000000001</c:v>
                </c:pt>
                <c:pt idx="120">
                  <c:v>1.35</c:v>
                </c:pt>
                <c:pt idx="121">
                  <c:v>1.26</c:v>
                </c:pt>
                <c:pt idx="122">
                  <c:v>1.29</c:v>
                </c:pt>
                <c:pt idx="123">
                  <c:v>1.06</c:v>
                </c:pt>
                <c:pt idx="124">
                  <c:v>1.1499999999999999</c:v>
                </c:pt>
                <c:pt idx="125">
                  <c:v>0.96</c:v>
                </c:pt>
                <c:pt idx="126">
                  <c:v>1.07</c:v>
                </c:pt>
                <c:pt idx="127">
                  <c:v>1.83</c:v>
                </c:pt>
                <c:pt idx="128">
                  <c:v>2.71</c:v>
                </c:pt>
                <c:pt idx="129">
                  <c:v>3.91</c:v>
                </c:pt>
                <c:pt idx="130">
                  <c:v>2.59</c:v>
                </c:pt>
                <c:pt idx="131">
                  <c:v>1.96</c:v>
                </c:pt>
                <c:pt idx="132">
                  <c:v>2.08</c:v>
                </c:pt>
                <c:pt idx="133">
                  <c:v>2.2799999999999998</c:v>
                </c:pt>
                <c:pt idx="134">
                  <c:v>2.0299999999999998</c:v>
                </c:pt>
                <c:pt idx="135">
                  <c:v>1.97</c:v>
                </c:pt>
                <c:pt idx="136">
                  <c:v>2.02</c:v>
                </c:pt>
                <c:pt idx="137">
                  <c:v>2.14</c:v>
                </c:pt>
                <c:pt idx="138">
                  <c:v>3.55</c:v>
                </c:pt>
                <c:pt idx="139">
                  <c:v>1.43</c:v>
                </c:pt>
                <c:pt idx="140">
                  <c:v>1.17</c:v>
                </c:pt>
                <c:pt idx="141">
                  <c:v>1.1399999999999999</c:v>
                </c:pt>
                <c:pt idx="142">
                  <c:v>1.05</c:v>
                </c:pt>
                <c:pt idx="143">
                  <c:v>1.1599999999999999</c:v>
                </c:pt>
                <c:pt idx="144">
                  <c:v>1.17</c:v>
                </c:pt>
                <c:pt idx="145">
                  <c:v>1.06</c:v>
                </c:pt>
                <c:pt idx="146">
                  <c:v>1.0900000000000001</c:v>
                </c:pt>
                <c:pt idx="147">
                  <c:v>1.03</c:v>
                </c:pt>
                <c:pt idx="148">
                  <c:v>0.98</c:v>
                </c:pt>
                <c:pt idx="149">
                  <c:v>0.92</c:v>
                </c:pt>
                <c:pt idx="150">
                  <c:v>1.23</c:v>
                </c:pt>
                <c:pt idx="151">
                  <c:v>1.57</c:v>
                </c:pt>
                <c:pt idx="152">
                  <c:v>2.13</c:v>
                </c:pt>
                <c:pt idx="153">
                  <c:v>2.35</c:v>
                </c:pt>
                <c:pt idx="154">
                  <c:v>2.42</c:v>
                </c:pt>
                <c:pt idx="155">
                  <c:v>2.1800000000000002</c:v>
                </c:pt>
                <c:pt idx="156">
                  <c:v>1.72</c:v>
                </c:pt>
                <c:pt idx="157">
                  <c:v>2.4700000000000002</c:v>
                </c:pt>
                <c:pt idx="158">
                  <c:v>1.99</c:v>
                </c:pt>
                <c:pt idx="159">
                  <c:v>2.17</c:v>
                </c:pt>
                <c:pt idx="160">
                  <c:v>2.08</c:v>
                </c:pt>
                <c:pt idx="161">
                  <c:v>1.84</c:v>
                </c:pt>
                <c:pt idx="162">
                  <c:v>2.4300000000000002</c:v>
                </c:pt>
                <c:pt idx="163">
                  <c:v>1.37</c:v>
                </c:pt>
                <c:pt idx="164">
                  <c:v>1.25</c:v>
                </c:pt>
                <c:pt idx="165">
                  <c:v>1.1499999999999999</c:v>
                </c:pt>
                <c:pt idx="166">
                  <c:v>1.1499999999999999</c:v>
                </c:pt>
                <c:pt idx="167">
                  <c:v>1.0900000000000001</c:v>
                </c:pt>
                <c:pt idx="168">
                  <c:v>1.17</c:v>
                </c:pt>
                <c:pt idx="169">
                  <c:v>1.18</c:v>
                </c:pt>
                <c:pt idx="170">
                  <c:v>1.1000000000000001</c:v>
                </c:pt>
                <c:pt idx="171">
                  <c:v>1.04</c:v>
                </c:pt>
                <c:pt idx="172">
                  <c:v>1.1000000000000001</c:v>
                </c:pt>
                <c:pt idx="173">
                  <c:v>1.1100000000000001</c:v>
                </c:pt>
                <c:pt idx="174">
                  <c:v>1.2</c:v>
                </c:pt>
                <c:pt idx="175">
                  <c:v>1.51</c:v>
                </c:pt>
                <c:pt idx="176">
                  <c:v>2.04</c:v>
                </c:pt>
                <c:pt idx="177">
                  <c:v>2.72</c:v>
                </c:pt>
                <c:pt idx="178">
                  <c:v>2.7</c:v>
                </c:pt>
                <c:pt idx="179">
                  <c:v>2.16</c:v>
                </c:pt>
                <c:pt idx="180">
                  <c:v>1.93</c:v>
                </c:pt>
                <c:pt idx="181">
                  <c:v>2.31</c:v>
                </c:pt>
                <c:pt idx="182">
                  <c:v>2</c:v>
                </c:pt>
                <c:pt idx="183">
                  <c:v>1.9</c:v>
                </c:pt>
                <c:pt idx="184">
                  <c:v>1.89</c:v>
                </c:pt>
                <c:pt idx="185">
                  <c:v>2.1</c:v>
                </c:pt>
                <c:pt idx="186">
                  <c:v>2.66</c:v>
                </c:pt>
                <c:pt idx="187">
                  <c:v>1.38</c:v>
                </c:pt>
                <c:pt idx="188">
                  <c:v>1.6</c:v>
                </c:pt>
                <c:pt idx="189">
                  <c:v>1.28</c:v>
                </c:pt>
                <c:pt idx="190">
                  <c:v>1.1299999999999999</c:v>
                </c:pt>
                <c:pt idx="191">
                  <c:v>1.1299999999999999</c:v>
                </c:pt>
                <c:pt idx="192">
                  <c:v>1.1399999999999999</c:v>
                </c:pt>
                <c:pt idx="193">
                  <c:v>1.07</c:v>
                </c:pt>
                <c:pt idx="194">
                  <c:v>1.22</c:v>
                </c:pt>
                <c:pt idx="195">
                  <c:v>1.1299999999999999</c:v>
                </c:pt>
                <c:pt idx="196">
                  <c:v>1.1399999999999999</c:v>
                </c:pt>
                <c:pt idx="197">
                  <c:v>1.06</c:v>
                </c:pt>
                <c:pt idx="198">
                  <c:v>1.1000000000000001</c:v>
                </c:pt>
                <c:pt idx="199">
                  <c:v>1.45</c:v>
                </c:pt>
                <c:pt idx="200">
                  <c:v>1.51</c:v>
                </c:pt>
                <c:pt idx="201">
                  <c:v>1.46</c:v>
                </c:pt>
                <c:pt idx="252">
                  <c:v>1.69</c:v>
                </c:pt>
                <c:pt idx="253">
                  <c:v>1.65</c:v>
                </c:pt>
                <c:pt idx="254">
                  <c:v>2</c:v>
                </c:pt>
                <c:pt idx="255">
                  <c:v>1.76</c:v>
                </c:pt>
                <c:pt idx="256">
                  <c:v>2.2400000000000002</c:v>
                </c:pt>
                <c:pt idx="257">
                  <c:v>2.2999999999999998</c:v>
                </c:pt>
                <c:pt idx="258">
                  <c:v>2.62</c:v>
                </c:pt>
                <c:pt idx="259">
                  <c:v>1.52</c:v>
                </c:pt>
                <c:pt idx="260">
                  <c:v>1.51</c:v>
                </c:pt>
                <c:pt idx="261">
                  <c:v>1.42</c:v>
                </c:pt>
                <c:pt idx="262">
                  <c:v>1.4</c:v>
                </c:pt>
                <c:pt idx="263">
                  <c:v>1.27</c:v>
                </c:pt>
                <c:pt idx="264">
                  <c:v>0.92</c:v>
                </c:pt>
                <c:pt idx="265">
                  <c:v>1.05</c:v>
                </c:pt>
                <c:pt idx="266">
                  <c:v>1</c:v>
                </c:pt>
                <c:pt idx="267">
                  <c:v>0.91</c:v>
                </c:pt>
                <c:pt idx="268">
                  <c:v>0.94</c:v>
                </c:pt>
                <c:pt idx="269" formatCode="0.00">
                  <c:v>1.07</c:v>
                </c:pt>
                <c:pt idx="270" formatCode="0.00">
                  <c:v>1.4304140000000001</c:v>
                </c:pt>
                <c:pt idx="271" formatCode="0.00">
                  <c:v>1.8829629999999999</c:v>
                </c:pt>
                <c:pt idx="272" formatCode="0.00">
                  <c:v>2.143354</c:v>
                </c:pt>
                <c:pt idx="273" formatCode="0.00">
                  <c:v>2.2379820000000001</c:v>
                </c:pt>
                <c:pt idx="274">
                  <c:v>1.71</c:v>
                </c:pt>
                <c:pt idx="275">
                  <c:v>1.6</c:v>
                </c:pt>
                <c:pt idx="276">
                  <c:v>1.58</c:v>
                </c:pt>
                <c:pt idx="277">
                  <c:v>2.02</c:v>
                </c:pt>
                <c:pt idx="278">
                  <c:v>1.92</c:v>
                </c:pt>
                <c:pt idx="279">
                  <c:v>1.88</c:v>
                </c:pt>
                <c:pt idx="280">
                  <c:v>1.94</c:v>
                </c:pt>
                <c:pt idx="281">
                  <c:v>2.0699999999999998</c:v>
                </c:pt>
                <c:pt idx="282">
                  <c:v>2.91</c:v>
                </c:pt>
                <c:pt idx="283">
                  <c:v>1.58</c:v>
                </c:pt>
                <c:pt idx="284">
                  <c:v>1.31</c:v>
                </c:pt>
                <c:pt idx="285">
                  <c:v>1.1399999999999999</c:v>
                </c:pt>
                <c:pt idx="286">
                  <c:v>1.1499999999999999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4D7-4357-802E-160145EF241A}"/>
            </c:ext>
          </c:extLst>
        </c:ser>
        <c:ser>
          <c:idx val="1"/>
          <c:order val="1"/>
          <c:tx>
            <c:v>Dióxido de Nitrogênio [NO2] - Médias de 1 Hora</c:v>
          </c:tx>
          <c:spPr>
            <a:ln w="12700">
              <a:solidFill>
                <a:srgbClr val="0000CC"/>
              </a:solidFill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Parâmetros!$G$2:$G$288</c:f>
              <c:numCache>
                <c:formatCode>General</c:formatCode>
                <c:ptCount val="287"/>
                <c:pt idx="0">
                  <c:v>1.1000000000000001</c:v>
                </c:pt>
                <c:pt idx="1">
                  <c:v>1.56</c:v>
                </c:pt>
                <c:pt idx="2">
                  <c:v>1.68</c:v>
                </c:pt>
                <c:pt idx="3">
                  <c:v>0.99</c:v>
                </c:pt>
                <c:pt idx="4">
                  <c:v>1.89</c:v>
                </c:pt>
                <c:pt idx="5">
                  <c:v>0.83</c:v>
                </c:pt>
                <c:pt idx="6">
                  <c:v>0.77</c:v>
                </c:pt>
                <c:pt idx="7">
                  <c:v>1.57</c:v>
                </c:pt>
                <c:pt idx="8">
                  <c:v>1.53</c:v>
                </c:pt>
                <c:pt idx="9">
                  <c:v>1.04</c:v>
                </c:pt>
                <c:pt idx="10">
                  <c:v>0.74</c:v>
                </c:pt>
                <c:pt idx="11">
                  <c:v>0.62</c:v>
                </c:pt>
                <c:pt idx="12">
                  <c:v>0.64</c:v>
                </c:pt>
                <c:pt idx="13">
                  <c:v>0.56000000000000005</c:v>
                </c:pt>
                <c:pt idx="14">
                  <c:v>0.67</c:v>
                </c:pt>
                <c:pt idx="15">
                  <c:v>0.6</c:v>
                </c:pt>
                <c:pt idx="16">
                  <c:v>0.44</c:v>
                </c:pt>
                <c:pt idx="17">
                  <c:v>0.39</c:v>
                </c:pt>
                <c:pt idx="18">
                  <c:v>0.72</c:v>
                </c:pt>
                <c:pt idx="19">
                  <c:v>1.29</c:v>
                </c:pt>
                <c:pt idx="20">
                  <c:v>1.53</c:v>
                </c:pt>
                <c:pt idx="21">
                  <c:v>1.43</c:v>
                </c:pt>
                <c:pt idx="22">
                  <c:v>1.06</c:v>
                </c:pt>
                <c:pt idx="23">
                  <c:v>1</c:v>
                </c:pt>
                <c:pt idx="24">
                  <c:v>0.87</c:v>
                </c:pt>
                <c:pt idx="25">
                  <c:v>0.44</c:v>
                </c:pt>
                <c:pt idx="26">
                  <c:v>0.39</c:v>
                </c:pt>
                <c:pt idx="27">
                  <c:v>0.32</c:v>
                </c:pt>
                <c:pt idx="28">
                  <c:v>0.45</c:v>
                </c:pt>
                <c:pt idx="29">
                  <c:v>0.31</c:v>
                </c:pt>
                <c:pt idx="30">
                  <c:v>1.05</c:v>
                </c:pt>
                <c:pt idx="31">
                  <c:v>2.4300000000000002</c:v>
                </c:pt>
                <c:pt idx="32">
                  <c:v>1.68</c:v>
                </c:pt>
                <c:pt idx="33">
                  <c:v>2.44</c:v>
                </c:pt>
                <c:pt idx="34">
                  <c:v>0.97</c:v>
                </c:pt>
                <c:pt idx="35">
                  <c:v>0.7</c:v>
                </c:pt>
                <c:pt idx="36">
                  <c:v>0.73</c:v>
                </c:pt>
                <c:pt idx="37">
                  <c:v>0.59</c:v>
                </c:pt>
                <c:pt idx="38">
                  <c:v>0.51</c:v>
                </c:pt>
                <c:pt idx="39">
                  <c:v>0.46</c:v>
                </c:pt>
                <c:pt idx="40">
                  <c:v>0.54</c:v>
                </c:pt>
                <c:pt idx="41">
                  <c:v>0.75</c:v>
                </c:pt>
                <c:pt idx="42">
                  <c:v>0.94</c:v>
                </c:pt>
                <c:pt idx="43">
                  <c:v>1.38</c:v>
                </c:pt>
                <c:pt idx="44">
                  <c:v>1.49</c:v>
                </c:pt>
                <c:pt idx="45">
                  <c:v>1.04</c:v>
                </c:pt>
                <c:pt idx="46">
                  <c:v>0.79</c:v>
                </c:pt>
                <c:pt idx="47">
                  <c:v>0.71</c:v>
                </c:pt>
                <c:pt idx="48">
                  <c:v>0.93</c:v>
                </c:pt>
                <c:pt idx="49">
                  <c:v>0.65</c:v>
                </c:pt>
                <c:pt idx="50">
                  <c:v>0.38</c:v>
                </c:pt>
                <c:pt idx="51">
                  <c:v>0.3</c:v>
                </c:pt>
                <c:pt idx="52">
                  <c:v>0.44</c:v>
                </c:pt>
                <c:pt idx="53">
                  <c:v>0.61</c:v>
                </c:pt>
                <c:pt idx="54">
                  <c:v>0.87</c:v>
                </c:pt>
                <c:pt idx="55">
                  <c:v>1.1000000000000001</c:v>
                </c:pt>
                <c:pt idx="56">
                  <c:v>0.53</c:v>
                </c:pt>
                <c:pt idx="57">
                  <c:v>0.54</c:v>
                </c:pt>
                <c:pt idx="58">
                  <c:v>0.56000000000000005</c:v>
                </c:pt>
                <c:pt idx="59">
                  <c:v>0.56000000000000005</c:v>
                </c:pt>
                <c:pt idx="60">
                  <c:v>0.46</c:v>
                </c:pt>
                <c:pt idx="61">
                  <c:v>0.46</c:v>
                </c:pt>
                <c:pt idx="62">
                  <c:v>0.42</c:v>
                </c:pt>
                <c:pt idx="63">
                  <c:v>0.44</c:v>
                </c:pt>
                <c:pt idx="64">
                  <c:v>0.56000000000000005</c:v>
                </c:pt>
                <c:pt idx="65">
                  <c:v>0.56999999999999995</c:v>
                </c:pt>
                <c:pt idx="66">
                  <c:v>1.67</c:v>
                </c:pt>
                <c:pt idx="67">
                  <c:v>2.02</c:v>
                </c:pt>
                <c:pt idx="68">
                  <c:v>2.02</c:v>
                </c:pt>
                <c:pt idx="69">
                  <c:v>1.84</c:v>
                </c:pt>
                <c:pt idx="70">
                  <c:v>0.95</c:v>
                </c:pt>
                <c:pt idx="71">
                  <c:v>0.61</c:v>
                </c:pt>
                <c:pt idx="72">
                  <c:v>0.42</c:v>
                </c:pt>
                <c:pt idx="73">
                  <c:v>0.31</c:v>
                </c:pt>
                <c:pt idx="74">
                  <c:v>0.13</c:v>
                </c:pt>
                <c:pt idx="75">
                  <c:v>0.45</c:v>
                </c:pt>
                <c:pt idx="76">
                  <c:v>0.43</c:v>
                </c:pt>
                <c:pt idx="77">
                  <c:v>1.21</c:v>
                </c:pt>
                <c:pt idx="78">
                  <c:v>2.89</c:v>
                </c:pt>
                <c:pt idx="79">
                  <c:v>2.83</c:v>
                </c:pt>
                <c:pt idx="80">
                  <c:v>3.72</c:v>
                </c:pt>
                <c:pt idx="81">
                  <c:v>2.93</c:v>
                </c:pt>
                <c:pt idx="82">
                  <c:v>1.8</c:v>
                </c:pt>
                <c:pt idx="83">
                  <c:v>1.27</c:v>
                </c:pt>
                <c:pt idx="84">
                  <c:v>1.43</c:v>
                </c:pt>
                <c:pt idx="85">
                  <c:v>1.59</c:v>
                </c:pt>
                <c:pt idx="89">
                  <c:v>2.2999999999999998</c:v>
                </c:pt>
                <c:pt idx="90">
                  <c:v>3.68</c:v>
                </c:pt>
                <c:pt idx="91">
                  <c:v>2.71</c:v>
                </c:pt>
                <c:pt idx="92">
                  <c:v>2.59</c:v>
                </c:pt>
                <c:pt idx="93">
                  <c:v>2.27</c:v>
                </c:pt>
                <c:pt idx="94">
                  <c:v>2.0299999999999998</c:v>
                </c:pt>
                <c:pt idx="95">
                  <c:v>1.72</c:v>
                </c:pt>
                <c:pt idx="96">
                  <c:v>1.05</c:v>
                </c:pt>
                <c:pt idx="97">
                  <c:v>0.77</c:v>
                </c:pt>
                <c:pt idx="98">
                  <c:v>0.45</c:v>
                </c:pt>
                <c:pt idx="99">
                  <c:v>0.67</c:v>
                </c:pt>
                <c:pt idx="100">
                  <c:v>0.62</c:v>
                </c:pt>
                <c:pt idx="101">
                  <c:v>0.86</c:v>
                </c:pt>
                <c:pt idx="102">
                  <c:v>2.13</c:v>
                </c:pt>
                <c:pt idx="103">
                  <c:v>4.91</c:v>
                </c:pt>
                <c:pt idx="104">
                  <c:v>6.06</c:v>
                </c:pt>
                <c:pt idx="105">
                  <c:v>5.38</c:v>
                </c:pt>
                <c:pt idx="106">
                  <c:v>3.58</c:v>
                </c:pt>
                <c:pt idx="107">
                  <c:v>2.1</c:v>
                </c:pt>
                <c:pt idx="108">
                  <c:v>1.8</c:v>
                </c:pt>
                <c:pt idx="109">
                  <c:v>1.59</c:v>
                </c:pt>
                <c:pt idx="110">
                  <c:v>2.0299999999999998</c:v>
                </c:pt>
                <c:pt idx="111">
                  <c:v>1.7</c:v>
                </c:pt>
                <c:pt idx="112">
                  <c:v>1.88</c:v>
                </c:pt>
                <c:pt idx="113">
                  <c:v>2.37</c:v>
                </c:pt>
                <c:pt idx="114">
                  <c:v>4.63</c:v>
                </c:pt>
                <c:pt idx="115">
                  <c:v>6.25</c:v>
                </c:pt>
                <c:pt idx="116">
                  <c:v>4</c:v>
                </c:pt>
                <c:pt idx="117">
                  <c:v>2.4900000000000002</c:v>
                </c:pt>
                <c:pt idx="118">
                  <c:v>1.75</c:v>
                </c:pt>
                <c:pt idx="119">
                  <c:v>1.81</c:v>
                </c:pt>
                <c:pt idx="120">
                  <c:v>1.35</c:v>
                </c:pt>
                <c:pt idx="121">
                  <c:v>1.02</c:v>
                </c:pt>
                <c:pt idx="122">
                  <c:v>0.81</c:v>
                </c:pt>
                <c:pt idx="123">
                  <c:v>0.73</c:v>
                </c:pt>
                <c:pt idx="124">
                  <c:v>0.61</c:v>
                </c:pt>
                <c:pt idx="125">
                  <c:v>0.72</c:v>
                </c:pt>
                <c:pt idx="126">
                  <c:v>1.72</c:v>
                </c:pt>
                <c:pt idx="127">
                  <c:v>3.03</c:v>
                </c:pt>
                <c:pt idx="128">
                  <c:v>2.97</c:v>
                </c:pt>
                <c:pt idx="129">
                  <c:v>4.3899999999999997</c:v>
                </c:pt>
                <c:pt idx="130">
                  <c:v>2.73</c:v>
                </c:pt>
                <c:pt idx="131">
                  <c:v>1.96</c:v>
                </c:pt>
                <c:pt idx="132">
                  <c:v>1.83</c:v>
                </c:pt>
                <c:pt idx="133">
                  <c:v>1.88</c:v>
                </c:pt>
                <c:pt idx="134">
                  <c:v>1.73</c:v>
                </c:pt>
                <c:pt idx="135">
                  <c:v>1.99</c:v>
                </c:pt>
                <c:pt idx="136">
                  <c:v>1.89</c:v>
                </c:pt>
                <c:pt idx="137">
                  <c:v>2.74</c:v>
                </c:pt>
                <c:pt idx="138">
                  <c:v>4.07</c:v>
                </c:pt>
                <c:pt idx="139">
                  <c:v>3.73</c:v>
                </c:pt>
                <c:pt idx="140">
                  <c:v>2.71</c:v>
                </c:pt>
                <c:pt idx="141">
                  <c:v>3.47</c:v>
                </c:pt>
                <c:pt idx="142">
                  <c:v>2.3199999999999998</c:v>
                </c:pt>
                <c:pt idx="143">
                  <c:v>1.67</c:v>
                </c:pt>
                <c:pt idx="144">
                  <c:v>1.25</c:v>
                </c:pt>
                <c:pt idx="145">
                  <c:v>0.96</c:v>
                </c:pt>
                <c:pt idx="146">
                  <c:v>0.66</c:v>
                </c:pt>
                <c:pt idx="147">
                  <c:v>0.66</c:v>
                </c:pt>
                <c:pt idx="148">
                  <c:v>0.67</c:v>
                </c:pt>
                <c:pt idx="149">
                  <c:v>0.89</c:v>
                </c:pt>
                <c:pt idx="150">
                  <c:v>2.17</c:v>
                </c:pt>
                <c:pt idx="151">
                  <c:v>3.19</c:v>
                </c:pt>
                <c:pt idx="152">
                  <c:v>3.15</c:v>
                </c:pt>
                <c:pt idx="153">
                  <c:v>2.76</c:v>
                </c:pt>
                <c:pt idx="154">
                  <c:v>2.4</c:v>
                </c:pt>
                <c:pt idx="155">
                  <c:v>1.82</c:v>
                </c:pt>
                <c:pt idx="156">
                  <c:v>1.79</c:v>
                </c:pt>
                <c:pt idx="157">
                  <c:v>1.89</c:v>
                </c:pt>
                <c:pt idx="158">
                  <c:v>1.74</c:v>
                </c:pt>
                <c:pt idx="159">
                  <c:v>1.87</c:v>
                </c:pt>
                <c:pt idx="160">
                  <c:v>1.74</c:v>
                </c:pt>
                <c:pt idx="161">
                  <c:v>2.15</c:v>
                </c:pt>
                <c:pt idx="162">
                  <c:v>3.84</c:v>
                </c:pt>
                <c:pt idx="163">
                  <c:v>2.4700000000000002</c:v>
                </c:pt>
                <c:pt idx="164">
                  <c:v>2.79</c:v>
                </c:pt>
                <c:pt idx="165">
                  <c:v>2.35</c:v>
                </c:pt>
                <c:pt idx="166">
                  <c:v>1.68</c:v>
                </c:pt>
                <c:pt idx="167">
                  <c:v>1.72</c:v>
                </c:pt>
                <c:pt idx="168">
                  <c:v>1.31</c:v>
                </c:pt>
                <c:pt idx="169">
                  <c:v>0.91</c:v>
                </c:pt>
                <c:pt idx="170">
                  <c:v>0.56999999999999995</c:v>
                </c:pt>
                <c:pt idx="171">
                  <c:v>0.54</c:v>
                </c:pt>
                <c:pt idx="172">
                  <c:v>0.96</c:v>
                </c:pt>
                <c:pt idx="173">
                  <c:v>1.24</c:v>
                </c:pt>
                <c:pt idx="174">
                  <c:v>1.42</c:v>
                </c:pt>
                <c:pt idx="175">
                  <c:v>2.4500000000000002</c:v>
                </c:pt>
                <c:pt idx="176">
                  <c:v>2.62</c:v>
                </c:pt>
                <c:pt idx="177">
                  <c:v>2.34</c:v>
                </c:pt>
                <c:pt idx="178">
                  <c:v>2.2200000000000002</c:v>
                </c:pt>
                <c:pt idx="179">
                  <c:v>1.95</c:v>
                </c:pt>
                <c:pt idx="180">
                  <c:v>1.58</c:v>
                </c:pt>
                <c:pt idx="181">
                  <c:v>1.35</c:v>
                </c:pt>
                <c:pt idx="182">
                  <c:v>1.59</c:v>
                </c:pt>
                <c:pt idx="183">
                  <c:v>1.76</c:v>
                </c:pt>
                <c:pt idx="184">
                  <c:v>1.88</c:v>
                </c:pt>
                <c:pt idx="185">
                  <c:v>2.14</c:v>
                </c:pt>
                <c:pt idx="186">
                  <c:v>2.82</c:v>
                </c:pt>
                <c:pt idx="187">
                  <c:v>3.28</c:v>
                </c:pt>
                <c:pt idx="188">
                  <c:v>3.26</c:v>
                </c:pt>
                <c:pt idx="189">
                  <c:v>2.63</c:v>
                </c:pt>
                <c:pt idx="190">
                  <c:v>2.63</c:v>
                </c:pt>
                <c:pt idx="191">
                  <c:v>2.17</c:v>
                </c:pt>
                <c:pt idx="192">
                  <c:v>1.51</c:v>
                </c:pt>
                <c:pt idx="193">
                  <c:v>1.05</c:v>
                </c:pt>
                <c:pt idx="194">
                  <c:v>0.63</c:v>
                </c:pt>
                <c:pt idx="195">
                  <c:v>0.38</c:v>
                </c:pt>
                <c:pt idx="196">
                  <c:v>0.59</c:v>
                </c:pt>
                <c:pt idx="197">
                  <c:v>0.73</c:v>
                </c:pt>
                <c:pt idx="198">
                  <c:v>1.32</c:v>
                </c:pt>
                <c:pt idx="199">
                  <c:v>1.6</c:v>
                </c:pt>
                <c:pt idx="200">
                  <c:v>1.84</c:v>
                </c:pt>
                <c:pt idx="201">
                  <c:v>1.5</c:v>
                </c:pt>
                <c:pt idx="252">
                  <c:v>2.34</c:v>
                </c:pt>
                <c:pt idx="253">
                  <c:v>2.19</c:v>
                </c:pt>
                <c:pt idx="254">
                  <c:v>2.99</c:v>
                </c:pt>
                <c:pt idx="255">
                  <c:v>3.05</c:v>
                </c:pt>
                <c:pt idx="256">
                  <c:v>2.81</c:v>
                </c:pt>
                <c:pt idx="257">
                  <c:v>2.99</c:v>
                </c:pt>
                <c:pt idx="258">
                  <c:v>4.8</c:v>
                </c:pt>
                <c:pt idx="259">
                  <c:v>4.09</c:v>
                </c:pt>
                <c:pt idx="260">
                  <c:v>3.84</c:v>
                </c:pt>
                <c:pt idx="261">
                  <c:v>3.13</c:v>
                </c:pt>
                <c:pt idx="262">
                  <c:v>2.64</c:v>
                </c:pt>
                <c:pt idx="263">
                  <c:v>2.4</c:v>
                </c:pt>
                <c:pt idx="264">
                  <c:v>2.09</c:v>
                </c:pt>
                <c:pt idx="265">
                  <c:v>1.66</c:v>
                </c:pt>
                <c:pt idx="266">
                  <c:v>1.1599999999999999</c:v>
                </c:pt>
                <c:pt idx="267">
                  <c:v>1.31</c:v>
                </c:pt>
                <c:pt idx="268">
                  <c:v>1.53</c:v>
                </c:pt>
                <c:pt idx="269" formatCode="0.00">
                  <c:v>2.5341710000000002</c:v>
                </c:pt>
                <c:pt idx="270" formatCode="0.00">
                  <c:v>6.3841710000000003</c:v>
                </c:pt>
                <c:pt idx="271" formatCode="0.00">
                  <c:v>4.5349969999999997</c:v>
                </c:pt>
                <c:pt idx="272" formatCode="0.00">
                  <c:v>4.1626479999999999</c:v>
                </c:pt>
                <c:pt idx="273" formatCode="0.00">
                  <c:v>3.7447840000000001</c:v>
                </c:pt>
                <c:pt idx="274">
                  <c:v>2.76</c:v>
                </c:pt>
                <c:pt idx="275">
                  <c:v>2.42</c:v>
                </c:pt>
                <c:pt idx="276">
                  <c:v>1.99</c:v>
                </c:pt>
                <c:pt idx="277">
                  <c:v>2.0099999999999998</c:v>
                </c:pt>
                <c:pt idx="278">
                  <c:v>2.16</c:v>
                </c:pt>
                <c:pt idx="279">
                  <c:v>2.0299999999999998</c:v>
                </c:pt>
                <c:pt idx="280">
                  <c:v>2.2799999999999998</c:v>
                </c:pt>
                <c:pt idx="281">
                  <c:v>2.75</c:v>
                </c:pt>
                <c:pt idx="282">
                  <c:v>4.09</c:v>
                </c:pt>
                <c:pt idx="283">
                  <c:v>4.84</c:v>
                </c:pt>
                <c:pt idx="284">
                  <c:v>3.82</c:v>
                </c:pt>
                <c:pt idx="285">
                  <c:v>2.95</c:v>
                </c:pt>
                <c:pt idx="286">
                  <c:v>2.54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4D7-4357-802E-160145EF241A}"/>
            </c:ext>
          </c:extLst>
        </c:ser>
        <c:ser>
          <c:idx val="2"/>
          <c:order val="2"/>
          <c:tx>
            <c:v>Óxidos de Nitrogênio [NOx] - Médias de 1 Hora</c:v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Parâmetros!$H$2:$H$288</c:f>
              <c:numCache>
                <c:formatCode>General</c:formatCode>
                <c:ptCount val="287"/>
                <c:pt idx="0">
                  <c:v>2.31</c:v>
                </c:pt>
                <c:pt idx="1">
                  <c:v>2.82</c:v>
                </c:pt>
                <c:pt idx="2">
                  <c:v>2.75</c:v>
                </c:pt>
                <c:pt idx="3">
                  <c:v>2.17</c:v>
                </c:pt>
                <c:pt idx="4">
                  <c:v>3.07</c:v>
                </c:pt>
                <c:pt idx="5">
                  <c:v>1.99</c:v>
                </c:pt>
                <c:pt idx="6">
                  <c:v>1.9</c:v>
                </c:pt>
                <c:pt idx="7">
                  <c:v>2.81</c:v>
                </c:pt>
                <c:pt idx="8">
                  <c:v>2.9</c:v>
                </c:pt>
                <c:pt idx="9">
                  <c:v>2.29</c:v>
                </c:pt>
                <c:pt idx="10">
                  <c:v>2.0099999999999998</c:v>
                </c:pt>
                <c:pt idx="11">
                  <c:v>1.78</c:v>
                </c:pt>
                <c:pt idx="12">
                  <c:v>1.96</c:v>
                </c:pt>
                <c:pt idx="13">
                  <c:v>1.9</c:v>
                </c:pt>
                <c:pt idx="14">
                  <c:v>1.96</c:v>
                </c:pt>
                <c:pt idx="15">
                  <c:v>1.82</c:v>
                </c:pt>
                <c:pt idx="16">
                  <c:v>1.73</c:v>
                </c:pt>
                <c:pt idx="17">
                  <c:v>1.52</c:v>
                </c:pt>
                <c:pt idx="18">
                  <c:v>1.72</c:v>
                </c:pt>
                <c:pt idx="19">
                  <c:v>2.54</c:v>
                </c:pt>
                <c:pt idx="20">
                  <c:v>2.9</c:v>
                </c:pt>
                <c:pt idx="21">
                  <c:v>2.5499999999999998</c:v>
                </c:pt>
                <c:pt idx="22">
                  <c:v>2.12</c:v>
                </c:pt>
                <c:pt idx="23">
                  <c:v>2.21</c:v>
                </c:pt>
                <c:pt idx="24">
                  <c:v>1.97</c:v>
                </c:pt>
                <c:pt idx="25">
                  <c:v>1.68</c:v>
                </c:pt>
                <c:pt idx="26">
                  <c:v>1.47</c:v>
                </c:pt>
                <c:pt idx="27">
                  <c:v>1.39</c:v>
                </c:pt>
                <c:pt idx="28">
                  <c:v>1.52</c:v>
                </c:pt>
                <c:pt idx="29">
                  <c:v>1.52</c:v>
                </c:pt>
                <c:pt idx="30">
                  <c:v>2.11</c:v>
                </c:pt>
                <c:pt idx="31">
                  <c:v>4</c:v>
                </c:pt>
                <c:pt idx="32">
                  <c:v>3.36</c:v>
                </c:pt>
                <c:pt idx="33">
                  <c:v>4.4800000000000004</c:v>
                </c:pt>
                <c:pt idx="34">
                  <c:v>2.58</c:v>
                </c:pt>
                <c:pt idx="35">
                  <c:v>2.2000000000000002</c:v>
                </c:pt>
                <c:pt idx="36">
                  <c:v>2.12</c:v>
                </c:pt>
                <c:pt idx="37">
                  <c:v>1.82</c:v>
                </c:pt>
                <c:pt idx="38">
                  <c:v>1.85</c:v>
                </c:pt>
                <c:pt idx="39">
                  <c:v>1.92</c:v>
                </c:pt>
                <c:pt idx="40">
                  <c:v>1.86</c:v>
                </c:pt>
                <c:pt idx="41">
                  <c:v>2.02</c:v>
                </c:pt>
                <c:pt idx="42">
                  <c:v>2.0499999999999998</c:v>
                </c:pt>
                <c:pt idx="43">
                  <c:v>2.54</c:v>
                </c:pt>
                <c:pt idx="44">
                  <c:v>2.64</c:v>
                </c:pt>
                <c:pt idx="45">
                  <c:v>2.17</c:v>
                </c:pt>
                <c:pt idx="46">
                  <c:v>2</c:v>
                </c:pt>
                <c:pt idx="47">
                  <c:v>1.91</c:v>
                </c:pt>
                <c:pt idx="48">
                  <c:v>2</c:v>
                </c:pt>
                <c:pt idx="49">
                  <c:v>1.82</c:v>
                </c:pt>
                <c:pt idx="50">
                  <c:v>1.46</c:v>
                </c:pt>
                <c:pt idx="51">
                  <c:v>1.33</c:v>
                </c:pt>
                <c:pt idx="52">
                  <c:v>1.31</c:v>
                </c:pt>
                <c:pt idx="53">
                  <c:v>1.74</c:v>
                </c:pt>
                <c:pt idx="54">
                  <c:v>2.0299999999999998</c:v>
                </c:pt>
                <c:pt idx="55">
                  <c:v>2.41</c:v>
                </c:pt>
                <c:pt idx="56">
                  <c:v>1.84</c:v>
                </c:pt>
                <c:pt idx="57">
                  <c:v>2</c:v>
                </c:pt>
                <c:pt idx="58">
                  <c:v>1.76</c:v>
                </c:pt>
                <c:pt idx="59">
                  <c:v>1.96</c:v>
                </c:pt>
                <c:pt idx="60">
                  <c:v>1.84</c:v>
                </c:pt>
                <c:pt idx="61">
                  <c:v>1.76</c:v>
                </c:pt>
                <c:pt idx="62">
                  <c:v>1.78</c:v>
                </c:pt>
                <c:pt idx="63">
                  <c:v>1.86</c:v>
                </c:pt>
                <c:pt idx="64">
                  <c:v>1.87</c:v>
                </c:pt>
                <c:pt idx="65">
                  <c:v>1.85</c:v>
                </c:pt>
                <c:pt idx="66">
                  <c:v>3.02</c:v>
                </c:pt>
                <c:pt idx="67">
                  <c:v>3.26</c:v>
                </c:pt>
                <c:pt idx="68">
                  <c:v>3.25</c:v>
                </c:pt>
                <c:pt idx="69">
                  <c:v>3.19</c:v>
                </c:pt>
                <c:pt idx="70">
                  <c:v>2.15</c:v>
                </c:pt>
                <c:pt idx="71">
                  <c:v>1.86</c:v>
                </c:pt>
                <c:pt idx="72">
                  <c:v>1.48</c:v>
                </c:pt>
                <c:pt idx="73">
                  <c:v>1.49</c:v>
                </c:pt>
                <c:pt idx="74">
                  <c:v>1.22</c:v>
                </c:pt>
                <c:pt idx="75">
                  <c:v>1.68</c:v>
                </c:pt>
                <c:pt idx="76">
                  <c:v>1.6</c:v>
                </c:pt>
                <c:pt idx="77">
                  <c:v>2.35</c:v>
                </c:pt>
                <c:pt idx="78">
                  <c:v>4.26</c:v>
                </c:pt>
                <c:pt idx="79">
                  <c:v>4.59</c:v>
                </c:pt>
                <c:pt idx="80">
                  <c:v>6.57</c:v>
                </c:pt>
                <c:pt idx="81">
                  <c:v>6.13</c:v>
                </c:pt>
                <c:pt idx="82">
                  <c:v>4.16</c:v>
                </c:pt>
                <c:pt idx="83">
                  <c:v>3.39</c:v>
                </c:pt>
                <c:pt idx="84">
                  <c:v>3.54</c:v>
                </c:pt>
                <c:pt idx="85">
                  <c:v>3.99</c:v>
                </c:pt>
                <c:pt idx="89">
                  <c:v>4.47</c:v>
                </c:pt>
                <c:pt idx="90">
                  <c:v>8.5</c:v>
                </c:pt>
                <c:pt idx="91">
                  <c:v>4.0999999999999996</c:v>
                </c:pt>
                <c:pt idx="92">
                  <c:v>3.88</c:v>
                </c:pt>
                <c:pt idx="93">
                  <c:v>3.28</c:v>
                </c:pt>
                <c:pt idx="94">
                  <c:v>3.18</c:v>
                </c:pt>
                <c:pt idx="95">
                  <c:v>2.88</c:v>
                </c:pt>
                <c:pt idx="96">
                  <c:v>2.34</c:v>
                </c:pt>
                <c:pt idx="97">
                  <c:v>1.78</c:v>
                </c:pt>
                <c:pt idx="98">
                  <c:v>1.37</c:v>
                </c:pt>
                <c:pt idx="99">
                  <c:v>2.11</c:v>
                </c:pt>
                <c:pt idx="100">
                  <c:v>1.75</c:v>
                </c:pt>
                <c:pt idx="101">
                  <c:v>1.83</c:v>
                </c:pt>
                <c:pt idx="102">
                  <c:v>3.28</c:v>
                </c:pt>
                <c:pt idx="103">
                  <c:v>7.14</c:v>
                </c:pt>
                <c:pt idx="104">
                  <c:v>10.15</c:v>
                </c:pt>
                <c:pt idx="105">
                  <c:v>9.77</c:v>
                </c:pt>
                <c:pt idx="106">
                  <c:v>6.78</c:v>
                </c:pt>
                <c:pt idx="107">
                  <c:v>4.32</c:v>
                </c:pt>
                <c:pt idx="108">
                  <c:v>4.0199999999999996</c:v>
                </c:pt>
                <c:pt idx="109">
                  <c:v>3.89</c:v>
                </c:pt>
                <c:pt idx="110">
                  <c:v>3.95</c:v>
                </c:pt>
                <c:pt idx="111">
                  <c:v>3.67</c:v>
                </c:pt>
                <c:pt idx="112">
                  <c:v>3.98</c:v>
                </c:pt>
                <c:pt idx="113">
                  <c:v>4.42</c:v>
                </c:pt>
                <c:pt idx="114">
                  <c:v>8.35</c:v>
                </c:pt>
                <c:pt idx="115">
                  <c:v>8.83</c:v>
                </c:pt>
                <c:pt idx="116">
                  <c:v>5.32</c:v>
                </c:pt>
                <c:pt idx="117">
                  <c:v>3.67</c:v>
                </c:pt>
                <c:pt idx="118">
                  <c:v>3.06</c:v>
                </c:pt>
                <c:pt idx="119">
                  <c:v>2.93</c:v>
                </c:pt>
                <c:pt idx="120">
                  <c:v>2.71</c:v>
                </c:pt>
                <c:pt idx="121">
                  <c:v>2.2799999999999998</c:v>
                </c:pt>
                <c:pt idx="122">
                  <c:v>2.1</c:v>
                </c:pt>
                <c:pt idx="123">
                  <c:v>1.79</c:v>
                </c:pt>
                <c:pt idx="124">
                  <c:v>1.76</c:v>
                </c:pt>
                <c:pt idx="125">
                  <c:v>1.68</c:v>
                </c:pt>
                <c:pt idx="126">
                  <c:v>2.8</c:v>
                </c:pt>
                <c:pt idx="127">
                  <c:v>4.8600000000000003</c:v>
                </c:pt>
                <c:pt idx="128">
                  <c:v>5.68</c:v>
                </c:pt>
                <c:pt idx="129">
                  <c:v>8.3000000000000007</c:v>
                </c:pt>
                <c:pt idx="130">
                  <c:v>5.32</c:v>
                </c:pt>
                <c:pt idx="131">
                  <c:v>3.92</c:v>
                </c:pt>
                <c:pt idx="132">
                  <c:v>3.92</c:v>
                </c:pt>
                <c:pt idx="133">
                  <c:v>4.16</c:v>
                </c:pt>
                <c:pt idx="134">
                  <c:v>3.76</c:v>
                </c:pt>
                <c:pt idx="135">
                  <c:v>3.96</c:v>
                </c:pt>
                <c:pt idx="136">
                  <c:v>3.91</c:v>
                </c:pt>
                <c:pt idx="137">
                  <c:v>4.8899999999999997</c:v>
                </c:pt>
                <c:pt idx="138">
                  <c:v>7.59</c:v>
                </c:pt>
                <c:pt idx="139">
                  <c:v>5.15</c:v>
                </c:pt>
                <c:pt idx="140">
                  <c:v>3.88</c:v>
                </c:pt>
                <c:pt idx="141">
                  <c:v>4.6100000000000003</c:v>
                </c:pt>
                <c:pt idx="142">
                  <c:v>3.38</c:v>
                </c:pt>
                <c:pt idx="143">
                  <c:v>2.83</c:v>
                </c:pt>
                <c:pt idx="144">
                  <c:v>2.42</c:v>
                </c:pt>
                <c:pt idx="145">
                  <c:v>2.0299999999999998</c:v>
                </c:pt>
                <c:pt idx="146">
                  <c:v>1.75</c:v>
                </c:pt>
                <c:pt idx="147">
                  <c:v>1.69</c:v>
                </c:pt>
                <c:pt idx="148">
                  <c:v>1.65</c:v>
                </c:pt>
                <c:pt idx="149">
                  <c:v>1.81</c:v>
                </c:pt>
                <c:pt idx="150">
                  <c:v>3.4</c:v>
                </c:pt>
                <c:pt idx="151">
                  <c:v>4.7699999999999996</c:v>
                </c:pt>
                <c:pt idx="152">
                  <c:v>5.29</c:v>
                </c:pt>
                <c:pt idx="153">
                  <c:v>5.1100000000000003</c:v>
                </c:pt>
                <c:pt idx="154">
                  <c:v>4.83</c:v>
                </c:pt>
                <c:pt idx="155">
                  <c:v>4.01</c:v>
                </c:pt>
                <c:pt idx="156">
                  <c:v>3.51</c:v>
                </c:pt>
                <c:pt idx="157">
                  <c:v>4.3600000000000003</c:v>
                </c:pt>
                <c:pt idx="158">
                  <c:v>3.73</c:v>
                </c:pt>
                <c:pt idx="159">
                  <c:v>4.04</c:v>
                </c:pt>
                <c:pt idx="160">
                  <c:v>3.82</c:v>
                </c:pt>
                <c:pt idx="161">
                  <c:v>3.99</c:v>
                </c:pt>
                <c:pt idx="162">
                  <c:v>6.27</c:v>
                </c:pt>
                <c:pt idx="163">
                  <c:v>3.84</c:v>
                </c:pt>
                <c:pt idx="164">
                  <c:v>4.04</c:v>
                </c:pt>
                <c:pt idx="165">
                  <c:v>3.49</c:v>
                </c:pt>
                <c:pt idx="166">
                  <c:v>2.82</c:v>
                </c:pt>
                <c:pt idx="167">
                  <c:v>2.82</c:v>
                </c:pt>
                <c:pt idx="168">
                  <c:v>2.48</c:v>
                </c:pt>
                <c:pt idx="169">
                  <c:v>2.09</c:v>
                </c:pt>
                <c:pt idx="170">
                  <c:v>1.67</c:v>
                </c:pt>
                <c:pt idx="171">
                  <c:v>1.58</c:v>
                </c:pt>
                <c:pt idx="172">
                  <c:v>2.06</c:v>
                </c:pt>
                <c:pt idx="173">
                  <c:v>2.35</c:v>
                </c:pt>
                <c:pt idx="174">
                  <c:v>2.62</c:v>
                </c:pt>
                <c:pt idx="175">
                  <c:v>3.96</c:v>
                </c:pt>
                <c:pt idx="176">
                  <c:v>4.6500000000000004</c:v>
                </c:pt>
                <c:pt idx="177">
                  <c:v>5.0599999999999996</c:v>
                </c:pt>
                <c:pt idx="178">
                  <c:v>4.92</c:v>
                </c:pt>
                <c:pt idx="179">
                  <c:v>4.0999999999999996</c:v>
                </c:pt>
                <c:pt idx="180">
                  <c:v>3.5</c:v>
                </c:pt>
                <c:pt idx="181">
                  <c:v>3.66</c:v>
                </c:pt>
                <c:pt idx="182">
                  <c:v>3.59</c:v>
                </c:pt>
                <c:pt idx="183">
                  <c:v>3.65</c:v>
                </c:pt>
                <c:pt idx="184">
                  <c:v>3.77</c:v>
                </c:pt>
                <c:pt idx="185">
                  <c:v>4.25</c:v>
                </c:pt>
                <c:pt idx="186">
                  <c:v>5.48</c:v>
                </c:pt>
                <c:pt idx="187">
                  <c:v>4.66</c:v>
                </c:pt>
                <c:pt idx="188">
                  <c:v>4.87</c:v>
                </c:pt>
                <c:pt idx="189">
                  <c:v>3.91</c:v>
                </c:pt>
                <c:pt idx="190">
                  <c:v>3.76</c:v>
                </c:pt>
                <c:pt idx="191">
                  <c:v>3.3</c:v>
                </c:pt>
                <c:pt idx="192">
                  <c:v>2.65</c:v>
                </c:pt>
                <c:pt idx="193">
                  <c:v>2.12</c:v>
                </c:pt>
                <c:pt idx="194">
                  <c:v>1.85</c:v>
                </c:pt>
                <c:pt idx="195">
                  <c:v>1.51</c:v>
                </c:pt>
                <c:pt idx="196">
                  <c:v>1.73</c:v>
                </c:pt>
                <c:pt idx="197">
                  <c:v>1.79</c:v>
                </c:pt>
                <c:pt idx="198">
                  <c:v>2.42</c:v>
                </c:pt>
                <c:pt idx="199">
                  <c:v>3.06</c:v>
                </c:pt>
                <c:pt idx="200">
                  <c:v>3.36</c:v>
                </c:pt>
                <c:pt idx="201">
                  <c:v>2.96</c:v>
                </c:pt>
                <c:pt idx="252">
                  <c:v>4.03</c:v>
                </c:pt>
                <c:pt idx="253">
                  <c:v>3.84</c:v>
                </c:pt>
                <c:pt idx="254">
                  <c:v>4.99</c:v>
                </c:pt>
                <c:pt idx="255">
                  <c:v>4.8099999999999996</c:v>
                </c:pt>
                <c:pt idx="256">
                  <c:v>5.05</c:v>
                </c:pt>
                <c:pt idx="257">
                  <c:v>5.29</c:v>
                </c:pt>
                <c:pt idx="258">
                  <c:v>7.41</c:v>
                </c:pt>
                <c:pt idx="259">
                  <c:v>5.61</c:v>
                </c:pt>
                <c:pt idx="260">
                  <c:v>5.35</c:v>
                </c:pt>
                <c:pt idx="261">
                  <c:v>4.5599999999999996</c:v>
                </c:pt>
                <c:pt idx="262">
                  <c:v>4.04</c:v>
                </c:pt>
                <c:pt idx="263">
                  <c:v>3.67</c:v>
                </c:pt>
                <c:pt idx="264">
                  <c:v>3.02</c:v>
                </c:pt>
                <c:pt idx="265">
                  <c:v>2.71</c:v>
                </c:pt>
                <c:pt idx="266">
                  <c:v>2.16</c:v>
                </c:pt>
                <c:pt idx="267">
                  <c:v>2.2200000000000002</c:v>
                </c:pt>
                <c:pt idx="268">
                  <c:v>2.4700000000000002</c:v>
                </c:pt>
                <c:pt idx="269" formatCode="0.00">
                  <c:v>3.6062439999999998</c:v>
                </c:pt>
                <c:pt idx="270" formatCode="0.00">
                  <c:v>7.8145860000000003</c:v>
                </c:pt>
                <c:pt idx="271" formatCode="0.00">
                  <c:v>6.4179599999999999</c:v>
                </c:pt>
                <c:pt idx="272" formatCode="0.00">
                  <c:v>6.3060020000000003</c:v>
                </c:pt>
                <c:pt idx="273" formatCode="0.00">
                  <c:v>5.9827649999999997</c:v>
                </c:pt>
                <c:pt idx="274">
                  <c:v>4.47</c:v>
                </c:pt>
                <c:pt idx="275">
                  <c:v>4.0199999999999996</c:v>
                </c:pt>
                <c:pt idx="276">
                  <c:v>3.57</c:v>
                </c:pt>
                <c:pt idx="277">
                  <c:v>4.03</c:v>
                </c:pt>
                <c:pt idx="278">
                  <c:v>4.07</c:v>
                </c:pt>
                <c:pt idx="279">
                  <c:v>3.91</c:v>
                </c:pt>
                <c:pt idx="280">
                  <c:v>4.21</c:v>
                </c:pt>
                <c:pt idx="281">
                  <c:v>4.82</c:v>
                </c:pt>
                <c:pt idx="282">
                  <c:v>7</c:v>
                </c:pt>
                <c:pt idx="283">
                  <c:v>6.42</c:v>
                </c:pt>
                <c:pt idx="284">
                  <c:v>5.13</c:v>
                </c:pt>
                <c:pt idx="285">
                  <c:v>4.08</c:v>
                </c:pt>
                <c:pt idx="286">
                  <c:v>3.69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4D7-4357-802E-160145EF241A}"/>
            </c:ext>
          </c:extLst>
        </c:ser>
        <c:dLbls/>
        <c:marker val="1"/>
        <c:axId val="105320832"/>
        <c:axId val="105322752"/>
      </c:lineChart>
      <c:catAx>
        <c:axId val="105320832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1266417947566694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5322752"/>
        <c:crosses val="autoZero"/>
        <c:lblAlgn val="ctr"/>
        <c:lblOffset val="100"/>
        <c:tickLblSkip val="24"/>
        <c:tickMarkSkip val="24"/>
      </c:catAx>
      <c:valAx>
        <c:axId val="105322752"/>
        <c:scaling>
          <c:orientation val="minMax"/>
          <c:max val="3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Concentração (ppb)</a:t>
                </a:r>
              </a:p>
            </c:rich>
          </c:tx>
          <c:layout>
            <c:manualLayout>
              <c:xMode val="edge"/>
              <c:yMode val="edge"/>
              <c:x val="2.0142303994178944E-2"/>
              <c:y val="0.28446752159629152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5320832"/>
        <c:crosses val="autoZero"/>
        <c:crossBetween val="midCat"/>
        <c:majorUnit val="3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9968535121228668"/>
          <c:y val="0.86041947767658211"/>
          <c:w val="0.3966466567916635"/>
          <c:h val="0.11230321128441896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EMQAr PMF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/>
              <a:t>Concentrações de Dióxido</a:t>
            </a:r>
            <a:r>
              <a:rPr lang="pt-BR" sz="1200" b="1" baseline="0"/>
              <a:t> de Nitrogênio</a:t>
            </a:r>
            <a:r>
              <a:rPr lang="pt-BR" sz="1200" b="1"/>
              <a:t> (Médias Horárias)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Período: 01 a 12 de janeiro de 2021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2751917104111985"/>
          <c:y val="5.18577368840131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9.7401027996500453E-2"/>
          <c:y val="0.20221410245067684"/>
          <c:w val="0.88037290460643636"/>
          <c:h val="0.51113226577014936"/>
        </c:manualLayout>
      </c:layout>
      <c:lineChart>
        <c:grouping val="standard"/>
        <c:ser>
          <c:idx val="0"/>
          <c:order val="0"/>
          <c:tx>
            <c:v>Dióxido de Nitrogênio [µg/m³] - Médias Horárias</c:v>
          </c:tx>
          <c:spPr>
            <a:ln w="12700">
              <a:solidFill>
                <a:srgbClr val="0000CC"/>
              </a:solidFill>
            </a:ln>
          </c:spPr>
          <c:marker>
            <c:symbol val="none"/>
          </c:marker>
          <c:cat>
            <c:numRef>
              <c:f>'CALC. NO2'!$A$13:$A$299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'CALC. NO2'!$C$13:$C$299</c:f>
              <c:numCache>
                <c:formatCode>0.00</c:formatCode>
                <c:ptCount val="287"/>
                <c:pt idx="0">
                  <c:v>2.0242420000000001</c:v>
                </c:pt>
                <c:pt idx="1">
                  <c:v>2.8707432000000002</c:v>
                </c:pt>
                <c:pt idx="2">
                  <c:v>3.0915695999999997</c:v>
                </c:pt>
                <c:pt idx="3">
                  <c:v>1.8218178</c:v>
                </c:pt>
                <c:pt idx="4">
                  <c:v>3.4780157999999997</c:v>
                </c:pt>
                <c:pt idx="5">
                  <c:v>1.5273825999999999</c:v>
                </c:pt>
                <c:pt idx="6">
                  <c:v>1.4169693999999999</c:v>
                </c:pt>
                <c:pt idx="7">
                  <c:v>2.8891454000000003</c:v>
                </c:pt>
                <c:pt idx="8">
                  <c:v>2.8155366000000002</c:v>
                </c:pt>
                <c:pt idx="9">
                  <c:v>1.9138288000000001</c:v>
                </c:pt>
                <c:pt idx="10">
                  <c:v>1.3617627999999999</c:v>
                </c:pt>
                <c:pt idx="11">
                  <c:v>1.1409364</c:v>
                </c:pt>
                <c:pt idx="12">
                  <c:v>1.1777408</c:v>
                </c:pt>
                <c:pt idx="13">
                  <c:v>1.0305232000000002</c:v>
                </c:pt>
                <c:pt idx="14">
                  <c:v>1.2329474</c:v>
                </c:pt>
                <c:pt idx="15">
                  <c:v>1.1041319999999999</c:v>
                </c:pt>
                <c:pt idx="16">
                  <c:v>0.80969679999999999</c:v>
                </c:pt>
                <c:pt idx="17">
                  <c:v>0.71768580000000004</c:v>
                </c:pt>
                <c:pt idx="18">
                  <c:v>1.3249583999999999</c:v>
                </c:pt>
                <c:pt idx="19">
                  <c:v>2.3738837999999998</c:v>
                </c:pt>
                <c:pt idx="20">
                  <c:v>2.8155366000000002</c:v>
                </c:pt>
                <c:pt idx="21">
                  <c:v>2.6315146</c:v>
                </c:pt>
                <c:pt idx="22">
                  <c:v>1.9506332</c:v>
                </c:pt>
                <c:pt idx="23">
                  <c:v>1.84022</c:v>
                </c:pt>
                <c:pt idx="24">
                  <c:v>1.6009913999999998</c:v>
                </c:pt>
                <c:pt idx="25">
                  <c:v>0.80969679999999999</c:v>
                </c:pt>
                <c:pt idx="26">
                  <c:v>0.71768580000000004</c:v>
                </c:pt>
                <c:pt idx="27">
                  <c:v>0.58887040000000002</c:v>
                </c:pt>
                <c:pt idx="28">
                  <c:v>0.82809900000000003</c:v>
                </c:pt>
                <c:pt idx="29">
                  <c:v>0.57046819999999998</c:v>
                </c:pt>
                <c:pt idx="30">
                  <c:v>1.932231</c:v>
                </c:pt>
                <c:pt idx="31">
                  <c:v>4.4717346000000004</c:v>
                </c:pt>
                <c:pt idx="32">
                  <c:v>3.0915695999999997</c:v>
                </c:pt>
                <c:pt idx="33">
                  <c:v>4.4901368000000002</c:v>
                </c:pt>
                <c:pt idx="34">
                  <c:v>1.7850134</c:v>
                </c:pt>
                <c:pt idx="35">
                  <c:v>1.2881539999999998</c:v>
                </c:pt>
                <c:pt idx="36">
                  <c:v>1.3433606</c:v>
                </c:pt>
                <c:pt idx="37">
                  <c:v>1.0857298</c:v>
                </c:pt>
                <c:pt idx="38">
                  <c:v>0.93851220000000002</c:v>
                </c:pt>
                <c:pt idx="39">
                  <c:v>0.84650119999999995</c:v>
                </c:pt>
                <c:pt idx="40">
                  <c:v>0.99371880000000001</c:v>
                </c:pt>
                <c:pt idx="41">
                  <c:v>1.3801649999999999</c:v>
                </c:pt>
                <c:pt idx="42">
                  <c:v>1.7298068</c:v>
                </c:pt>
                <c:pt idx="43">
                  <c:v>2.5395035999999998</c:v>
                </c:pt>
                <c:pt idx="44">
                  <c:v>2.7419278</c:v>
                </c:pt>
                <c:pt idx="45">
                  <c:v>1.9138288000000001</c:v>
                </c:pt>
                <c:pt idx="46">
                  <c:v>1.4537738</c:v>
                </c:pt>
                <c:pt idx="47">
                  <c:v>1.3065561999999999</c:v>
                </c:pt>
                <c:pt idx="48">
                  <c:v>1.7114046000000001</c:v>
                </c:pt>
                <c:pt idx="49">
                  <c:v>1.196143</c:v>
                </c:pt>
                <c:pt idx="50">
                  <c:v>0.69928360000000001</c:v>
                </c:pt>
                <c:pt idx="51">
                  <c:v>0.55206599999999995</c:v>
                </c:pt>
                <c:pt idx="52">
                  <c:v>0.80969679999999999</c:v>
                </c:pt>
                <c:pt idx="53">
                  <c:v>1.1225342</c:v>
                </c:pt>
                <c:pt idx="54">
                  <c:v>1.6009913999999998</c:v>
                </c:pt>
                <c:pt idx="55">
                  <c:v>2.0242420000000001</c:v>
                </c:pt>
                <c:pt idx="56">
                  <c:v>0.97531659999999998</c:v>
                </c:pt>
                <c:pt idx="57">
                  <c:v>0.99371880000000001</c:v>
                </c:pt>
                <c:pt idx="58">
                  <c:v>1.0305232000000002</c:v>
                </c:pt>
                <c:pt idx="59">
                  <c:v>1.0305232000000002</c:v>
                </c:pt>
                <c:pt idx="60">
                  <c:v>0.84650119999999995</c:v>
                </c:pt>
                <c:pt idx="61">
                  <c:v>0.84650119999999995</c:v>
                </c:pt>
                <c:pt idx="62">
                  <c:v>0.77289239999999992</c:v>
                </c:pt>
                <c:pt idx="63">
                  <c:v>0.80969679999999999</c:v>
                </c:pt>
                <c:pt idx="64">
                  <c:v>1.0305232000000002</c:v>
                </c:pt>
                <c:pt idx="65">
                  <c:v>1.0489253999999999</c:v>
                </c:pt>
                <c:pt idx="66">
                  <c:v>3.0731674</c:v>
                </c:pt>
                <c:pt idx="67">
                  <c:v>3.7172443999999998</c:v>
                </c:pt>
                <c:pt idx="68">
                  <c:v>3.7172443999999998</c:v>
                </c:pt>
                <c:pt idx="69">
                  <c:v>3.3860047999999998</c:v>
                </c:pt>
                <c:pt idx="70">
                  <c:v>1.7482089999999999</c:v>
                </c:pt>
                <c:pt idx="71">
                  <c:v>1.1225342</c:v>
                </c:pt>
                <c:pt idx="72">
                  <c:v>0.77289239999999992</c:v>
                </c:pt>
                <c:pt idx="73">
                  <c:v>0.57046819999999998</c:v>
                </c:pt>
                <c:pt idx="74">
                  <c:v>0.23922860000000001</c:v>
                </c:pt>
                <c:pt idx="75">
                  <c:v>0.82809900000000003</c:v>
                </c:pt>
                <c:pt idx="76">
                  <c:v>0.79129459999999996</c:v>
                </c:pt>
                <c:pt idx="77">
                  <c:v>2.2266661999999999</c:v>
                </c:pt>
                <c:pt idx="78">
                  <c:v>5.3182358000000001</c:v>
                </c:pt>
                <c:pt idx="79">
                  <c:v>5.2078226000000001</c:v>
                </c:pt>
                <c:pt idx="80">
                  <c:v>6.8456184000000002</c:v>
                </c:pt>
                <c:pt idx="81">
                  <c:v>5.3918446000000007</c:v>
                </c:pt>
                <c:pt idx="82">
                  <c:v>3.3123960000000001</c:v>
                </c:pt>
                <c:pt idx="83">
                  <c:v>2.3370793999999999</c:v>
                </c:pt>
                <c:pt idx="84">
                  <c:v>2.6315146</c:v>
                </c:pt>
                <c:pt idx="85">
                  <c:v>2.9259498000000002</c:v>
                </c:pt>
                <c:pt idx="89">
                  <c:v>4.2325059999999999</c:v>
                </c:pt>
                <c:pt idx="90">
                  <c:v>6.7720095999999996</c:v>
                </c:pt>
                <c:pt idx="91">
                  <c:v>4.9869961999999992</c:v>
                </c:pt>
                <c:pt idx="92">
                  <c:v>4.7661697999999992</c:v>
                </c:pt>
                <c:pt idx="93">
                  <c:v>4.1772993999999999</c:v>
                </c:pt>
                <c:pt idx="94">
                  <c:v>3.7356465999999995</c:v>
                </c:pt>
                <c:pt idx="95">
                  <c:v>3.1651783999999998</c:v>
                </c:pt>
                <c:pt idx="96">
                  <c:v>1.932231</c:v>
                </c:pt>
                <c:pt idx="97">
                  <c:v>1.4169693999999999</c:v>
                </c:pt>
                <c:pt idx="98">
                  <c:v>0.82809900000000003</c:v>
                </c:pt>
                <c:pt idx="99">
                  <c:v>1.2329474</c:v>
                </c:pt>
                <c:pt idx="100">
                  <c:v>1.1409364</c:v>
                </c:pt>
                <c:pt idx="101">
                  <c:v>1.5825891999999999</c:v>
                </c:pt>
                <c:pt idx="102">
                  <c:v>3.9196685999999996</c:v>
                </c:pt>
                <c:pt idx="103">
                  <c:v>9.0354802000000003</c:v>
                </c:pt>
                <c:pt idx="104">
                  <c:v>11.151733199999999</c:v>
                </c:pt>
                <c:pt idx="105">
                  <c:v>9.9003835999999996</c:v>
                </c:pt>
                <c:pt idx="106">
                  <c:v>6.5879875999999991</c:v>
                </c:pt>
                <c:pt idx="107">
                  <c:v>3.8644620000000001</c:v>
                </c:pt>
                <c:pt idx="108">
                  <c:v>3.3123960000000001</c:v>
                </c:pt>
                <c:pt idx="109">
                  <c:v>2.9259498000000002</c:v>
                </c:pt>
                <c:pt idx="110">
                  <c:v>3.7356465999999995</c:v>
                </c:pt>
                <c:pt idx="111">
                  <c:v>3.128374</c:v>
                </c:pt>
                <c:pt idx="112">
                  <c:v>3.4596136</c:v>
                </c:pt>
                <c:pt idx="113">
                  <c:v>4.3613214000000005</c:v>
                </c:pt>
                <c:pt idx="114">
                  <c:v>8.5202185999999998</c:v>
                </c:pt>
                <c:pt idx="115">
                  <c:v>11.501374999999999</c:v>
                </c:pt>
                <c:pt idx="116">
                  <c:v>7.3608799999999999</c:v>
                </c:pt>
                <c:pt idx="117">
                  <c:v>4.5821478000000004</c:v>
                </c:pt>
                <c:pt idx="118">
                  <c:v>3.2203850000000003</c:v>
                </c:pt>
                <c:pt idx="119">
                  <c:v>3.3307982000000003</c:v>
                </c:pt>
                <c:pt idx="120">
                  <c:v>2.4842970000000002</c:v>
                </c:pt>
                <c:pt idx="121">
                  <c:v>1.8770244</c:v>
                </c:pt>
                <c:pt idx="122">
                  <c:v>1.4905782000000001</c:v>
                </c:pt>
                <c:pt idx="123">
                  <c:v>1.3433606</c:v>
                </c:pt>
                <c:pt idx="124">
                  <c:v>1.1225342</c:v>
                </c:pt>
                <c:pt idx="125">
                  <c:v>1.3249583999999999</c:v>
                </c:pt>
                <c:pt idx="126">
                  <c:v>3.1651783999999998</c:v>
                </c:pt>
                <c:pt idx="127">
                  <c:v>5.5758665999999995</c:v>
                </c:pt>
                <c:pt idx="128">
                  <c:v>5.4654534000000004</c:v>
                </c:pt>
                <c:pt idx="129">
                  <c:v>8.078565799999998</c:v>
                </c:pt>
                <c:pt idx="130">
                  <c:v>5.0238006000000004</c:v>
                </c:pt>
                <c:pt idx="131">
                  <c:v>3.6068311999999998</c:v>
                </c:pt>
                <c:pt idx="132">
                  <c:v>3.3676026000000001</c:v>
                </c:pt>
                <c:pt idx="133">
                  <c:v>3.4596136</c:v>
                </c:pt>
                <c:pt idx="134">
                  <c:v>3.1835805999999995</c:v>
                </c:pt>
                <c:pt idx="135">
                  <c:v>3.6620378000000002</c:v>
                </c:pt>
                <c:pt idx="136">
                  <c:v>3.4780157999999997</c:v>
                </c:pt>
                <c:pt idx="137">
                  <c:v>5.0422028000000001</c:v>
                </c:pt>
                <c:pt idx="138">
                  <c:v>7.4896954000000013</c:v>
                </c:pt>
                <c:pt idx="139">
                  <c:v>6.8640205999999999</c:v>
                </c:pt>
                <c:pt idx="140">
                  <c:v>4.9869961999999992</c:v>
                </c:pt>
                <c:pt idx="141">
                  <c:v>6.3855633999999997</c:v>
                </c:pt>
                <c:pt idx="142">
                  <c:v>4.2693103999999993</c:v>
                </c:pt>
                <c:pt idx="143">
                  <c:v>3.0731674</c:v>
                </c:pt>
                <c:pt idx="144">
                  <c:v>2.3002750000000001</c:v>
                </c:pt>
                <c:pt idx="145">
                  <c:v>1.7666111999999998</c:v>
                </c:pt>
                <c:pt idx="146">
                  <c:v>1.2145452000000001</c:v>
                </c:pt>
                <c:pt idx="147">
                  <c:v>1.2145452000000001</c:v>
                </c:pt>
                <c:pt idx="148">
                  <c:v>1.2329474</c:v>
                </c:pt>
                <c:pt idx="149">
                  <c:v>1.6377957999999999</c:v>
                </c:pt>
                <c:pt idx="150">
                  <c:v>3.9932773999999998</c:v>
                </c:pt>
                <c:pt idx="151">
                  <c:v>5.8703017999999991</c:v>
                </c:pt>
                <c:pt idx="152">
                  <c:v>5.7966929999999994</c:v>
                </c:pt>
                <c:pt idx="153">
                  <c:v>5.0790071999999995</c:v>
                </c:pt>
                <c:pt idx="154">
                  <c:v>4.4165279999999996</c:v>
                </c:pt>
                <c:pt idx="155">
                  <c:v>3.3492004</c:v>
                </c:pt>
                <c:pt idx="156">
                  <c:v>3.2939937999999995</c:v>
                </c:pt>
                <c:pt idx="157">
                  <c:v>3.4780157999999997</c:v>
                </c:pt>
                <c:pt idx="158">
                  <c:v>3.2019827999999997</c:v>
                </c:pt>
                <c:pt idx="159">
                  <c:v>3.4412114000000003</c:v>
                </c:pt>
                <c:pt idx="160">
                  <c:v>3.2019827999999997</c:v>
                </c:pt>
                <c:pt idx="161">
                  <c:v>3.9564729999999995</c:v>
                </c:pt>
                <c:pt idx="162">
                  <c:v>7.0664447999999993</c:v>
                </c:pt>
                <c:pt idx="163">
                  <c:v>4.5453434000000001</c:v>
                </c:pt>
                <c:pt idx="164">
                  <c:v>5.1342138000000004</c:v>
                </c:pt>
                <c:pt idx="165">
                  <c:v>4.3245170000000002</c:v>
                </c:pt>
                <c:pt idx="166">
                  <c:v>3.0915695999999997</c:v>
                </c:pt>
                <c:pt idx="167">
                  <c:v>3.1651783999999998</c:v>
                </c:pt>
                <c:pt idx="168">
                  <c:v>2.4106882000000001</c:v>
                </c:pt>
                <c:pt idx="169">
                  <c:v>1.6746002</c:v>
                </c:pt>
                <c:pt idx="170">
                  <c:v>1.0489253999999999</c:v>
                </c:pt>
                <c:pt idx="171">
                  <c:v>0.99371880000000001</c:v>
                </c:pt>
                <c:pt idx="172">
                  <c:v>1.7666111999999998</c:v>
                </c:pt>
                <c:pt idx="173">
                  <c:v>2.2818727999999999</c:v>
                </c:pt>
                <c:pt idx="174">
                  <c:v>2.6131123999999999</c:v>
                </c:pt>
                <c:pt idx="175">
                  <c:v>4.5085389999999999</c:v>
                </c:pt>
                <c:pt idx="176">
                  <c:v>4.8213764000000001</c:v>
                </c:pt>
                <c:pt idx="177">
                  <c:v>4.3061147999999996</c:v>
                </c:pt>
                <c:pt idx="178">
                  <c:v>4.0852883999999996</c:v>
                </c:pt>
                <c:pt idx="179">
                  <c:v>3.5884289999999996</c:v>
                </c:pt>
                <c:pt idx="180">
                  <c:v>2.9075476</c:v>
                </c:pt>
                <c:pt idx="181">
                  <c:v>2.4842970000000002</c:v>
                </c:pt>
                <c:pt idx="182">
                  <c:v>2.9259498000000002</c:v>
                </c:pt>
                <c:pt idx="183">
                  <c:v>3.2387872</c:v>
                </c:pt>
                <c:pt idx="184">
                  <c:v>3.4596136</c:v>
                </c:pt>
                <c:pt idx="185">
                  <c:v>3.9380708000000002</c:v>
                </c:pt>
                <c:pt idx="186">
                  <c:v>5.1894203999999995</c:v>
                </c:pt>
                <c:pt idx="187">
                  <c:v>6.0359215999999991</c:v>
                </c:pt>
                <c:pt idx="188">
                  <c:v>5.9991171999999988</c:v>
                </c:pt>
                <c:pt idx="189">
                  <c:v>4.8397785999999998</c:v>
                </c:pt>
                <c:pt idx="190">
                  <c:v>4.8397785999999998</c:v>
                </c:pt>
                <c:pt idx="191">
                  <c:v>3.9932773999999998</c:v>
                </c:pt>
                <c:pt idx="192">
                  <c:v>2.7787321999999999</c:v>
                </c:pt>
                <c:pt idx="193">
                  <c:v>1.932231</c:v>
                </c:pt>
                <c:pt idx="194">
                  <c:v>1.1593385999999999</c:v>
                </c:pt>
                <c:pt idx="195">
                  <c:v>0.69928360000000001</c:v>
                </c:pt>
                <c:pt idx="196">
                  <c:v>1.0857298</c:v>
                </c:pt>
                <c:pt idx="197">
                  <c:v>1.3433606</c:v>
                </c:pt>
                <c:pt idx="198">
                  <c:v>2.4290904000000002</c:v>
                </c:pt>
                <c:pt idx="199">
                  <c:v>2.9443519999999999</c:v>
                </c:pt>
                <c:pt idx="200">
                  <c:v>3.3860047999999998</c:v>
                </c:pt>
                <c:pt idx="201">
                  <c:v>2.7603299999999997</c:v>
                </c:pt>
                <c:pt idx="252">
                  <c:v>4.3061147999999996</c:v>
                </c:pt>
                <c:pt idx="253">
                  <c:v>4.0300817999999996</c:v>
                </c:pt>
                <c:pt idx="254">
                  <c:v>5.5022578000000006</c:v>
                </c:pt>
                <c:pt idx="255">
                  <c:v>5.6126709999999997</c:v>
                </c:pt>
                <c:pt idx="256">
                  <c:v>5.1710181999999998</c:v>
                </c:pt>
                <c:pt idx="257">
                  <c:v>5.5022578000000006</c:v>
                </c:pt>
                <c:pt idx="258">
                  <c:v>8.8330559999999991</c:v>
                </c:pt>
                <c:pt idx="259">
                  <c:v>7.5264997999999999</c:v>
                </c:pt>
                <c:pt idx="260">
                  <c:v>7.0664447999999993</c:v>
                </c:pt>
                <c:pt idx="261">
                  <c:v>5.7598886</c:v>
                </c:pt>
                <c:pt idx="262">
                  <c:v>4.8581808000000004</c:v>
                </c:pt>
                <c:pt idx="263">
                  <c:v>4.4165279999999996</c:v>
                </c:pt>
                <c:pt idx="264">
                  <c:v>3.8460597999999995</c:v>
                </c:pt>
                <c:pt idx="265">
                  <c:v>3.0547651999999998</c:v>
                </c:pt>
                <c:pt idx="266">
                  <c:v>2.1346551999999996</c:v>
                </c:pt>
                <c:pt idx="267">
                  <c:v>2.4106882000000001</c:v>
                </c:pt>
                <c:pt idx="268">
                  <c:v>2.8155366000000002</c:v>
                </c:pt>
                <c:pt idx="269">
                  <c:v>4.6634321576200009</c:v>
                </c:pt>
                <c:pt idx="270">
                  <c:v>11.748279157620001</c:v>
                </c:pt>
                <c:pt idx="271">
                  <c:v>8.3453921793399992</c:v>
                </c:pt>
                <c:pt idx="272">
                  <c:v>7.6601881025599994</c:v>
                </c:pt>
                <c:pt idx="273">
                  <c:v>6.89122641248</c:v>
                </c:pt>
                <c:pt idx="274">
                  <c:v>5.0790071999999995</c:v>
                </c:pt>
                <c:pt idx="275">
                  <c:v>4.4533323999999999</c:v>
                </c:pt>
                <c:pt idx="276">
                  <c:v>3.6620378000000002</c:v>
                </c:pt>
                <c:pt idx="277">
                  <c:v>3.6988421999999996</c:v>
                </c:pt>
                <c:pt idx="278">
                  <c:v>3.9748752000000001</c:v>
                </c:pt>
                <c:pt idx="279">
                  <c:v>3.7356465999999995</c:v>
                </c:pt>
                <c:pt idx="280">
                  <c:v>4.1957015999999996</c:v>
                </c:pt>
                <c:pt idx="281">
                  <c:v>5.0606049999999998</c:v>
                </c:pt>
                <c:pt idx="282">
                  <c:v>7.5264997999999999</c:v>
                </c:pt>
                <c:pt idx="283">
                  <c:v>8.9066647999999997</c:v>
                </c:pt>
                <c:pt idx="284">
                  <c:v>7.029640399999999</c:v>
                </c:pt>
                <c:pt idx="285">
                  <c:v>5.4286490000000001</c:v>
                </c:pt>
                <c:pt idx="286">
                  <c:v>4.6741587999999998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E9C-46FE-8128-846DB25C2DED}"/>
            </c:ext>
          </c:extLst>
        </c:ser>
        <c:ser>
          <c:idx val="1"/>
          <c:order val="1"/>
          <c:tx>
            <c:strRef>
              <c:f>'CALC. NO2'!$O$10:$O$12</c:f>
              <c:strCache>
                <c:ptCount val="1"/>
                <c:pt idx="0">
                  <c:v>Padrão Intermediário I (CONAMA 491/18) - 260 µg/m³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'CALC. NO2'!$A$13:$A$299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'CALC. NO2'!$O$13:$O$299</c:f>
              <c:numCache>
                <c:formatCode>General</c:formatCode>
                <c:ptCount val="287"/>
                <c:pt idx="0">
                  <c:v>260</c:v>
                </c:pt>
                <c:pt idx="1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260</c:v>
                </c:pt>
                <c:pt idx="5">
                  <c:v>260</c:v>
                </c:pt>
                <c:pt idx="6">
                  <c:v>260</c:v>
                </c:pt>
                <c:pt idx="7">
                  <c:v>260</c:v>
                </c:pt>
                <c:pt idx="8">
                  <c:v>260</c:v>
                </c:pt>
                <c:pt idx="9">
                  <c:v>260</c:v>
                </c:pt>
                <c:pt idx="10">
                  <c:v>260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  <c:pt idx="14">
                  <c:v>260</c:v>
                </c:pt>
                <c:pt idx="15">
                  <c:v>260</c:v>
                </c:pt>
                <c:pt idx="16">
                  <c:v>260</c:v>
                </c:pt>
                <c:pt idx="17">
                  <c:v>260</c:v>
                </c:pt>
                <c:pt idx="18">
                  <c:v>260</c:v>
                </c:pt>
                <c:pt idx="19">
                  <c:v>260</c:v>
                </c:pt>
                <c:pt idx="20">
                  <c:v>260</c:v>
                </c:pt>
                <c:pt idx="21">
                  <c:v>260</c:v>
                </c:pt>
                <c:pt idx="22">
                  <c:v>260</c:v>
                </c:pt>
                <c:pt idx="23">
                  <c:v>260</c:v>
                </c:pt>
                <c:pt idx="24">
                  <c:v>260</c:v>
                </c:pt>
                <c:pt idx="25">
                  <c:v>260</c:v>
                </c:pt>
                <c:pt idx="26">
                  <c:v>260</c:v>
                </c:pt>
                <c:pt idx="27">
                  <c:v>260</c:v>
                </c:pt>
                <c:pt idx="28">
                  <c:v>260</c:v>
                </c:pt>
                <c:pt idx="29">
                  <c:v>260</c:v>
                </c:pt>
                <c:pt idx="30">
                  <c:v>260</c:v>
                </c:pt>
                <c:pt idx="31">
                  <c:v>260</c:v>
                </c:pt>
                <c:pt idx="32">
                  <c:v>260</c:v>
                </c:pt>
                <c:pt idx="33">
                  <c:v>260</c:v>
                </c:pt>
                <c:pt idx="34">
                  <c:v>260</c:v>
                </c:pt>
                <c:pt idx="35">
                  <c:v>260</c:v>
                </c:pt>
                <c:pt idx="36">
                  <c:v>260</c:v>
                </c:pt>
                <c:pt idx="37">
                  <c:v>260</c:v>
                </c:pt>
                <c:pt idx="38">
                  <c:v>260</c:v>
                </c:pt>
                <c:pt idx="39">
                  <c:v>260</c:v>
                </c:pt>
                <c:pt idx="40">
                  <c:v>260</c:v>
                </c:pt>
                <c:pt idx="41">
                  <c:v>260</c:v>
                </c:pt>
                <c:pt idx="42">
                  <c:v>260</c:v>
                </c:pt>
                <c:pt idx="43">
                  <c:v>260</c:v>
                </c:pt>
                <c:pt idx="44">
                  <c:v>260</c:v>
                </c:pt>
                <c:pt idx="45">
                  <c:v>260</c:v>
                </c:pt>
                <c:pt idx="46">
                  <c:v>260</c:v>
                </c:pt>
                <c:pt idx="47">
                  <c:v>260</c:v>
                </c:pt>
                <c:pt idx="48">
                  <c:v>260</c:v>
                </c:pt>
                <c:pt idx="49">
                  <c:v>260</c:v>
                </c:pt>
                <c:pt idx="50">
                  <c:v>260</c:v>
                </c:pt>
                <c:pt idx="51">
                  <c:v>260</c:v>
                </c:pt>
                <c:pt idx="52">
                  <c:v>260</c:v>
                </c:pt>
                <c:pt idx="53">
                  <c:v>260</c:v>
                </c:pt>
                <c:pt idx="54">
                  <c:v>260</c:v>
                </c:pt>
                <c:pt idx="55">
                  <c:v>260</c:v>
                </c:pt>
                <c:pt idx="56">
                  <c:v>260</c:v>
                </c:pt>
                <c:pt idx="57">
                  <c:v>260</c:v>
                </c:pt>
                <c:pt idx="58">
                  <c:v>260</c:v>
                </c:pt>
                <c:pt idx="59">
                  <c:v>260</c:v>
                </c:pt>
                <c:pt idx="60">
                  <c:v>260</c:v>
                </c:pt>
                <c:pt idx="61">
                  <c:v>260</c:v>
                </c:pt>
                <c:pt idx="62">
                  <c:v>260</c:v>
                </c:pt>
                <c:pt idx="63">
                  <c:v>260</c:v>
                </c:pt>
                <c:pt idx="64">
                  <c:v>260</c:v>
                </c:pt>
                <c:pt idx="65">
                  <c:v>260</c:v>
                </c:pt>
                <c:pt idx="66">
                  <c:v>260</c:v>
                </c:pt>
                <c:pt idx="67">
                  <c:v>260</c:v>
                </c:pt>
                <c:pt idx="68">
                  <c:v>260</c:v>
                </c:pt>
                <c:pt idx="69">
                  <c:v>260</c:v>
                </c:pt>
                <c:pt idx="70">
                  <c:v>260</c:v>
                </c:pt>
                <c:pt idx="71">
                  <c:v>260</c:v>
                </c:pt>
                <c:pt idx="72">
                  <c:v>260</c:v>
                </c:pt>
                <c:pt idx="73">
                  <c:v>260</c:v>
                </c:pt>
                <c:pt idx="74">
                  <c:v>260</c:v>
                </c:pt>
                <c:pt idx="75">
                  <c:v>260</c:v>
                </c:pt>
                <c:pt idx="76">
                  <c:v>260</c:v>
                </c:pt>
                <c:pt idx="77">
                  <c:v>260</c:v>
                </c:pt>
                <c:pt idx="78">
                  <c:v>260</c:v>
                </c:pt>
                <c:pt idx="79">
                  <c:v>260</c:v>
                </c:pt>
                <c:pt idx="80">
                  <c:v>260</c:v>
                </c:pt>
                <c:pt idx="81">
                  <c:v>260</c:v>
                </c:pt>
                <c:pt idx="82">
                  <c:v>260</c:v>
                </c:pt>
                <c:pt idx="83">
                  <c:v>260</c:v>
                </c:pt>
                <c:pt idx="84">
                  <c:v>260</c:v>
                </c:pt>
                <c:pt idx="85">
                  <c:v>260</c:v>
                </c:pt>
                <c:pt idx="86">
                  <c:v>260</c:v>
                </c:pt>
                <c:pt idx="87">
                  <c:v>260</c:v>
                </c:pt>
                <c:pt idx="88">
                  <c:v>260</c:v>
                </c:pt>
                <c:pt idx="89">
                  <c:v>260</c:v>
                </c:pt>
                <c:pt idx="90">
                  <c:v>260</c:v>
                </c:pt>
                <c:pt idx="91">
                  <c:v>260</c:v>
                </c:pt>
                <c:pt idx="92">
                  <c:v>260</c:v>
                </c:pt>
                <c:pt idx="93">
                  <c:v>260</c:v>
                </c:pt>
                <c:pt idx="94">
                  <c:v>260</c:v>
                </c:pt>
                <c:pt idx="95">
                  <c:v>260</c:v>
                </c:pt>
                <c:pt idx="96">
                  <c:v>260</c:v>
                </c:pt>
                <c:pt idx="97">
                  <c:v>260</c:v>
                </c:pt>
                <c:pt idx="98">
                  <c:v>260</c:v>
                </c:pt>
                <c:pt idx="99">
                  <c:v>260</c:v>
                </c:pt>
                <c:pt idx="100">
                  <c:v>260</c:v>
                </c:pt>
                <c:pt idx="101">
                  <c:v>260</c:v>
                </c:pt>
                <c:pt idx="102">
                  <c:v>260</c:v>
                </c:pt>
                <c:pt idx="103">
                  <c:v>260</c:v>
                </c:pt>
                <c:pt idx="104">
                  <c:v>260</c:v>
                </c:pt>
                <c:pt idx="105">
                  <c:v>260</c:v>
                </c:pt>
                <c:pt idx="106">
                  <c:v>260</c:v>
                </c:pt>
                <c:pt idx="107">
                  <c:v>260</c:v>
                </c:pt>
                <c:pt idx="108">
                  <c:v>260</c:v>
                </c:pt>
                <c:pt idx="109">
                  <c:v>260</c:v>
                </c:pt>
                <c:pt idx="110">
                  <c:v>260</c:v>
                </c:pt>
                <c:pt idx="111">
                  <c:v>260</c:v>
                </c:pt>
                <c:pt idx="112">
                  <c:v>260</c:v>
                </c:pt>
                <c:pt idx="113">
                  <c:v>260</c:v>
                </c:pt>
                <c:pt idx="114">
                  <c:v>260</c:v>
                </c:pt>
                <c:pt idx="115">
                  <c:v>260</c:v>
                </c:pt>
                <c:pt idx="116">
                  <c:v>260</c:v>
                </c:pt>
                <c:pt idx="117">
                  <c:v>260</c:v>
                </c:pt>
                <c:pt idx="118">
                  <c:v>260</c:v>
                </c:pt>
                <c:pt idx="119">
                  <c:v>260</c:v>
                </c:pt>
                <c:pt idx="120">
                  <c:v>260</c:v>
                </c:pt>
                <c:pt idx="121">
                  <c:v>260</c:v>
                </c:pt>
                <c:pt idx="122">
                  <c:v>260</c:v>
                </c:pt>
                <c:pt idx="123">
                  <c:v>260</c:v>
                </c:pt>
                <c:pt idx="124">
                  <c:v>260</c:v>
                </c:pt>
                <c:pt idx="125">
                  <c:v>260</c:v>
                </c:pt>
                <c:pt idx="126">
                  <c:v>260</c:v>
                </c:pt>
                <c:pt idx="127">
                  <c:v>260</c:v>
                </c:pt>
                <c:pt idx="128">
                  <c:v>260</c:v>
                </c:pt>
                <c:pt idx="129">
                  <c:v>260</c:v>
                </c:pt>
                <c:pt idx="130">
                  <c:v>260</c:v>
                </c:pt>
                <c:pt idx="131">
                  <c:v>260</c:v>
                </c:pt>
                <c:pt idx="132">
                  <c:v>260</c:v>
                </c:pt>
                <c:pt idx="133">
                  <c:v>260</c:v>
                </c:pt>
                <c:pt idx="134">
                  <c:v>260</c:v>
                </c:pt>
                <c:pt idx="135">
                  <c:v>260</c:v>
                </c:pt>
                <c:pt idx="136">
                  <c:v>260</c:v>
                </c:pt>
                <c:pt idx="137">
                  <c:v>260</c:v>
                </c:pt>
                <c:pt idx="138">
                  <c:v>260</c:v>
                </c:pt>
                <c:pt idx="139">
                  <c:v>260</c:v>
                </c:pt>
                <c:pt idx="140">
                  <c:v>260</c:v>
                </c:pt>
                <c:pt idx="141">
                  <c:v>260</c:v>
                </c:pt>
                <c:pt idx="142">
                  <c:v>260</c:v>
                </c:pt>
                <c:pt idx="143">
                  <c:v>260</c:v>
                </c:pt>
                <c:pt idx="144">
                  <c:v>260</c:v>
                </c:pt>
                <c:pt idx="145">
                  <c:v>260</c:v>
                </c:pt>
                <c:pt idx="146">
                  <c:v>260</c:v>
                </c:pt>
                <c:pt idx="147">
                  <c:v>260</c:v>
                </c:pt>
                <c:pt idx="148">
                  <c:v>260</c:v>
                </c:pt>
                <c:pt idx="149">
                  <c:v>260</c:v>
                </c:pt>
                <c:pt idx="150">
                  <c:v>260</c:v>
                </c:pt>
                <c:pt idx="151">
                  <c:v>260</c:v>
                </c:pt>
                <c:pt idx="152">
                  <c:v>260</c:v>
                </c:pt>
                <c:pt idx="153">
                  <c:v>260</c:v>
                </c:pt>
                <c:pt idx="154">
                  <c:v>260</c:v>
                </c:pt>
                <c:pt idx="155">
                  <c:v>260</c:v>
                </c:pt>
                <c:pt idx="156">
                  <c:v>260</c:v>
                </c:pt>
                <c:pt idx="157">
                  <c:v>260</c:v>
                </c:pt>
                <c:pt idx="158">
                  <c:v>260</c:v>
                </c:pt>
                <c:pt idx="159">
                  <c:v>260</c:v>
                </c:pt>
                <c:pt idx="160">
                  <c:v>260</c:v>
                </c:pt>
                <c:pt idx="161">
                  <c:v>260</c:v>
                </c:pt>
                <c:pt idx="162">
                  <c:v>260</c:v>
                </c:pt>
                <c:pt idx="163">
                  <c:v>260</c:v>
                </c:pt>
                <c:pt idx="164">
                  <c:v>260</c:v>
                </c:pt>
                <c:pt idx="165">
                  <c:v>260</c:v>
                </c:pt>
                <c:pt idx="166">
                  <c:v>260</c:v>
                </c:pt>
                <c:pt idx="167">
                  <c:v>260</c:v>
                </c:pt>
                <c:pt idx="168">
                  <c:v>260</c:v>
                </c:pt>
                <c:pt idx="169">
                  <c:v>260</c:v>
                </c:pt>
                <c:pt idx="170">
                  <c:v>260</c:v>
                </c:pt>
                <c:pt idx="171">
                  <c:v>260</c:v>
                </c:pt>
                <c:pt idx="172">
                  <c:v>260</c:v>
                </c:pt>
                <c:pt idx="173">
                  <c:v>260</c:v>
                </c:pt>
                <c:pt idx="174">
                  <c:v>260</c:v>
                </c:pt>
                <c:pt idx="175">
                  <c:v>260</c:v>
                </c:pt>
                <c:pt idx="176">
                  <c:v>260</c:v>
                </c:pt>
                <c:pt idx="177">
                  <c:v>260</c:v>
                </c:pt>
                <c:pt idx="178">
                  <c:v>260</c:v>
                </c:pt>
                <c:pt idx="179">
                  <c:v>260</c:v>
                </c:pt>
                <c:pt idx="180">
                  <c:v>260</c:v>
                </c:pt>
                <c:pt idx="181">
                  <c:v>260</c:v>
                </c:pt>
                <c:pt idx="182">
                  <c:v>260</c:v>
                </c:pt>
                <c:pt idx="183">
                  <c:v>260</c:v>
                </c:pt>
                <c:pt idx="184">
                  <c:v>260</c:v>
                </c:pt>
                <c:pt idx="185">
                  <c:v>260</c:v>
                </c:pt>
                <c:pt idx="186">
                  <c:v>260</c:v>
                </c:pt>
                <c:pt idx="187">
                  <c:v>260</c:v>
                </c:pt>
                <c:pt idx="188">
                  <c:v>260</c:v>
                </c:pt>
                <c:pt idx="189">
                  <c:v>260</c:v>
                </c:pt>
                <c:pt idx="190">
                  <c:v>260</c:v>
                </c:pt>
                <c:pt idx="191">
                  <c:v>260</c:v>
                </c:pt>
                <c:pt idx="192">
                  <c:v>260</c:v>
                </c:pt>
                <c:pt idx="193">
                  <c:v>260</c:v>
                </c:pt>
                <c:pt idx="194">
                  <c:v>260</c:v>
                </c:pt>
                <c:pt idx="195">
                  <c:v>260</c:v>
                </c:pt>
                <c:pt idx="196">
                  <c:v>260</c:v>
                </c:pt>
                <c:pt idx="197">
                  <c:v>260</c:v>
                </c:pt>
                <c:pt idx="198">
                  <c:v>260</c:v>
                </c:pt>
                <c:pt idx="199">
                  <c:v>260</c:v>
                </c:pt>
                <c:pt idx="200">
                  <c:v>260</c:v>
                </c:pt>
                <c:pt idx="201">
                  <c:v>260</c:v>
                </c:pt>
                <c:pt idx="202">
                  <c:v>260</c:v>
                </c:pt>
                <c:pt idx="203">
                  <c:v>260</c:v>
                </c:pt>
                <c:pt idx="204">
                  <c:v>260</c:v>
                </c:pt>
                <c:pt idx="205">
                  <c:v>260</c:v>
                </c:pt>
                <c:pt idx="206">
                  <c:v>260</c:v>
                </c:pt>
                <c:pt idx="207">
                  <c:v>260</c:v>
                </c:pt>
                <c:pt idx="208">
                  <c:v>260</c:v>
                </c:pt>
                <c:pt idx="209">
                  <c:v>260</c:v>
                </c:pt>
                <c:pt idx="210">
                  <c:v>260</c:v>
                </c:pt>
                <c:pt idx="211">
                  <c:v>260</c:v>
                </c:pt>
                <c:pt idx="212">
                  <c:v>260</c:v>
                </c:pt>
                <c:pt idx="213">
                  <c:v>260</c:v>
                </c:pt>
                <c:pt idx="214">
                  <c:v>260</c:v>
                </c:pt>
                <c:pt idx="215">
                  <c:v>260</c:v>
                </c:pt>
                <c:pt idx="216">
                  <c:v>260</c:v>
                </c:pt>
                <c:pt idx="217">
                  <c:v>260</c:v>
                </c:pt>
                <c:pt idx="218">
                  <c:v>260</c:v>
                </c:pt>
                <c:pt idx="219">
                  <c:v>260</c:v>
                </c:pt>
                <c:pt idx="220">
                  <c:v>260</c:v>
                </c:pt>
                <c:pt idx="221">
                  <c:v>260</c:v>
                </c:pt>
                <c:pt idx="222">
                  <c:v>260</c:v>
                </c:pt>
                <c:pt idx="223">
                  <c:v>260</c:v>
                </c:pt>
                <c:pt idx="224">
                  <c:v>260</c:v>
                </c:pt>
                <c:pt idx="225">
                  <c:v>260</c:v>
                </c:pt>
                <c:pt idx="226">
                  <c:v>260</c:v>
                </c:pt>
                <c:pt idx="227">
                  <c:v>260</c:v>
                </c:pt>
                <c:pt idx="228">
                  <c:v>260</c:v>
                </c:pt>
                <c:pt idx="229">
                  <c:v>260</c:v>
                </c:pt>
                <c:pt idx="230">
                  <c:v>260</c:v>
                </c:pt>
                <c:pt idx="231">
                  <c:v>260</c:v>
                </c:pt>
                <c:pt idx="232">
                  <c:v>260</c:v>
                </c:pt>
                <c:pt idx="233">
                  <c:v>260</c:v>
                </c:pt>
                <c:pt idx="234">
                  <c:v>260</c:v>
                </c:pt>
                <c:pt idx="235">
                  <c:v>260</c:v>
                </c:pt>
                <c:pt idx="236">
                  <c:v>260</c:v>
                </c:pt>
                <c:pt idx="237">
                  <c:v>260</c:v>
                </c:pt>
                <c:pt idx="238">
                  <c:v>260</c:v>
                </c:pt>
                <c:pt idx="239">
                  <c:v>260</c:v>
                </c:pt>
                <c:pt idx="240">
                  <c:v>260</c:v>
                </c:pt>
                <c:pt idx="241">
                  <c:v>260</c:v>
                </c:pt>
                <c:pt idx="242">
                  <c:v>260</c:v>
                </c:pt>
                <c:pt idx="243">
                  <c:v>260</c:v>
                </c:pt>
                <c:pt idx="244">
                  <c:v>260</c:v>
                </c:pt>
                <c:pt idx="245">
                  <c:v>260</c:v>
                </c:pt>
                <c:pt idx="246">
                  <c:v>260</c:v>
                </c:pt>
                <c:pt idx="247">
                  <c:v>260</c:v>
                </c:pt>
                <c:pt idx="248">
                  <c:v>260</c:v>
                </c:pt>
                <c:pt idx="249">
                  <c:v>260</c:v>
                </c:pt>
                <c:pt idx="250">
                  <c:v>260</c:v>
                </c:pt>
                <c:pt idx="251">
                  <c:v>260</c:v>
                </c:pt>
                <c:pt idx="252">
                  <c:v>260</c:v>
                </c:pt>
                <c:pt idx="253">
                  <c:v>260</c:v>
                </c:pt>
                <c:pt idx="254">
                  <c:v>260</c:v>
                </c:pt>
                <c:pt idx="255">
                  <c:v>260</c:v>
                </c:pt>
                <c:pt idx="256">
                  <c:v>260</c:v>
                </c:pt>
                <c:pt idx="257">
                  <c:v>260</c:v>
                </c:pt>
                <c:pt idx="258">
                  <c:v>260</c:v>
                </c:pt>
                <c:pt idx="259">
                  <c:v>260</c:v>
                </c:pt>
                <c:pt idx="260">
                  <c:v>260</c:v>
                </c:pt>
                <c:pt idx="261">
                  <c:v>260</c:v>
                </c:pt>
                <c:pt idx="262">
                  <c:v>260</c:v>
                </c:pt>
                <c:pt idx="263">
                  <c:v>260</c:v>
                </c:pt>
                <c:pt idx="264">
                  <c:v>260</c:v>
                </c:pt>
                <c:pt idx="265">
                  <c:v>260</c:v>
                </c:pt>
                <c:pt idx="266">
                  <c:v>260</c:v>
                </c:pt>
                <c:pt idx="267">
                  <c:v>260</c:v>
                </c:pt>
                <c:pt idx="268">
                  <c:v>260</c:v>
                </c:pt>
                <c:pt idx="269">
                  <c:v>260</c:v>
                </c:pt>
                <c:pt idx="270">
                  <c:v>260</c:v>
                </c:pt>
                <c:pt idx="271">
                  <c:v>260</c:v>
                </c:pt>
                <c:pt idx="272">
                  <c:v>260</c:v>
                </c:pt>
                <c:pt idx="273">
                  <c:v>260</c:v>
                </c:pt>
                <c:pt idx="274">
                  <c:v>260</c:v>
                </c:pt>
                <c:pt idx="275">
                  <c:v>260</c:v>
                </c:pt>
                <c:pt idx="276">
                  <c:v>260</c:v>
                </c:pt>
                <c:pt idx="277">
                  <c:v>260</c:v>
                </c:pt>
                <c:pt idx="278">
                  <c:v>260</c:v>
                </c:pt>
                <c:pt idx="279">
                  <c:v>260</c:v>
                </c:pt>
                <c:pt idx="280">
                  <c:v>260</c:v>
                </c:pt>
                <c:pt idx="281">
                  <c:v>260</c:v>
                </c:pt>
                <c:pt idx="282">
                  <c:v>260</c:v>
                </c:pt>
                <c:pt idx="283">
                  <c:v>260</c:v>
                </c:pt>
                <c:pt idx="284">
                  <c:v>260</c:v>
                </c:pt>
                <c:pt idx="285">
                  <c:v>260</c:v>
                </c:pt>
                <c:pt idx="286">
                  <c:v>260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E9C-46FE-8128-846DB25C2DED}"/>
            </c:ext>
          </c:extLst>
        </c:ser>
        <c:dLbls/>
        <c:marker val="1"/>
        <c:axId val="105368576"/>
        <c:axId val="107844736"/>
      </c:lineChart>
      <c:catAx>
        <c:axId val="105368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200" b="1"/>
                  <a:t>Data</a:t>
                </a:r>
              </a:p>
            </c:rich>
          </c:tx>
          <c:layout>
            <c:manualLayout>
              <c:xMode val="edge"/>
              <c:yMode val="edge"/>
              <c:x val="0.47577580927384089"/>
              <c:y val="0.84071060780323803"/>
            </c:manualLayout>
          </c:layout>
        </c:title>
        <c:numFmt formatCode="dd/mm/yy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7844736"/>
        <c:crosses val="autoZero"/>
        <c:lblAlgn val="ctr"/>
        <c:lblOffset val="100"/>
        <c:tickLblSkip val="24"/>
        <c:tickMarkSkip val="24"/>
      </c:catAx>
      <c:valAx>
        <c:axId val="107844736"/>
        <c:scaling>
          <c:orientation val="minMax"/>
          <c:max val="280"/>
          <c:min val="0"/>
        </c:scaling>
        <c:axPos val="l"/>
        <c:majorGridlines>
          <c:spPr>
            <a:ln w="3175">
              <a:solidFill>
                <a:sysClr val="window" lastClr="FFFFFF">
                  <a:lumMod val="50000"/>
                </a:sys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Concentração (µg/m³)</a:t>
                </a:r>
              </a:p>
            </c:rich>
          </c:tx>
          <c:layout>
            <c:manualLayout>
              <c:xMode val="edge"/>
              <c:yMode val="edge"/>
              <c:x val="2.6070756780402451E-2"/>
              <c:y val="0.3260484827037070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5368576"/>
        <c:crosses val="autoZero"/>
        <c:crossBetween val="midCat"/>
        <c:majorUnit val="28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047528433945767"/>
          <c:y val="0.88617305140228253"/>
          <c:w val="0.45269203849518808"/>
          <c:h val="8.4669886852378737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3175">
          <a:solidFill>
            <a:srgbClr val="000000">
              <a:alpha val="50000"/>
            </a:srgb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  <a:tileRect/>
    </a:gradFill>
    <a:ln w="9525"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55503803865917"/>
          <c:y val="0.15901696434287588"/>
          <c:w val="0.85118004942013981"/>
          <c:h val="0.66767530675946363"/>
        </c:manualLayout>
      </c:layout>
      <c:lineChart>
        <c:grouping val="standard"/>
        <c:ser>
          <c:idx val="1"/>
          <c:order val="0"/>
          <c:tx>
            <c:v>Dióxido de Nitrogênio (NO2)</c:v>
          </c:tx>
          <c:spPr>
            <a:ln w="22225">
              <a:solidFill>
                <a:srgbClr val="0000CC"/>
              </a:solidFill>
            </a:ln>
          </c:spPr>
          <c:marker>
            <c:symbol val="none"/>
          </c:marker>
          <c:cat>
            <c:numRef>
              <c:f>'CALC. NO2'!$A$13:$A$299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'CALC. NO2'!$N$13:$N$299</c:f>
              <c:numCache>
                <c:formatCode>0</c:formatCode>
                <c:ptCount val="287"/>
                <c:pt idx="0">
                  <c:v>0.4048484</c:v>
                </c:pt>
                <c:pt idx="1">
                  <c:v>0.57414863999999999</c:v>
                </c:pt>
                <c:pt idx="2">
                  <c:v>0.61831391999999996</c:v>
                </c:pt>
                <c:pt idx="3">
                  <c:v>0.36436356000000003</c:v>
                </c:pt>
                <c:pt idx="4">
                  <c:v>0.69560316</c:v>
                </c:pt>
                <c:pt idx="5">
                  <c:v>0.30547651999999997</c:v>
                </c:pt>
                <c:pt idx="6">
                  <c:v>0.28339387999999999</c:v>
                </c:pt>
                <c:pt idx="7">
                  <c:v>0.57782908000000011</c:v>
                </c:pt>
                <c:pt idx="8">
                  <c:v>0.56310732000000008</c:v>
                </c:pt>
                <c:pt idx="9">
                  <c:v>0.38276576000000001</c:v>
                </c:pt>
                <c:pt idx="10">
                  <c:v>0.27235255999999997</c:v>
                </c:pt>
                <c:pt idx="11">
                  <c:v>0.22818727999999999</c:v>
                </c:pt>
                <c:pt idx="12">
                  <c:v>0.23554816000000001</c:v>
                </c:pt>
                <c:pt idx="13">
                  <c:v>0.20610464000000006</c:v>
                </c:pt>
                <c:pt idx="14">
                  <c:v>0.24658948</c:v>
                </c:pt>
                <c:pt idx="15">
                  <c:v>0.22082639999999998</c:v>
                </c:pt>
                <c:pt idx="16">
                  <c:v>0.16193935999999998</c:v>
                </c:pt>
                <c:pt idx="17">
                  <c:v>0.14353716</c:v>
                </c:pt>
                <c:pt idx="18">
                  <c:v>0.26499167999999995</c:v>
                </c:pt>
                <c:pt idx="19">
                  <c:v>0.47477675999999996</c:v>
                </c:pt>
                <c:pt idx="20">
                  <c:v>0.56310732000000008</c:v>
                </c:pt>
                <c:pt idx="21">
                  <c:v>0.52630292000000001</c:v>
                </c:pt>
                <c:pt idx="22">
                  <c:v>0.39012664000000002</c:v>
                </c:pt>
                <c:pt idx="23">
                  <c:v>0.36804400000000004</c:v>
                </c:pt>
                <c:pt idx="24">
                  <c:v>0.32019828</c:v>
                </c:pt>
                <c:pt idx="25">
                  <c:v>0.16193935999999998</c:v>
                </c:pt>
                <c:pt idx="26">
                  <c:v>0.14353716</c:v>
                </c:pt>
                <c:pt idx="27">
                  <c:v>0.11777408</c:v>
                </c:pt>
                <c:pt idx="28">
                  <c:v>0.16561980000000001</c:v>
                </c:pt>
                <c:pt idx="29">
                  <c:v>0.11409364</c:v>
                </c:pt>
                <c:pt idx="30">
                  <c:v>0.38644619999999996</c:v>
                </c:pt>
                <c:pt idx="31">
                  <c:v>0.89434692000000005</c:v>
                </c:pt>
                <c:pt idx="32">
                  <c:v>0.61831391999999996</c:v>
                </c:pt>
                <c:pt idx="33">
                  <c:v>0.89802736000000005</c:v>
                </c:pt>
                <c:pt idx="34">
                  <c:v>0.35700268000000002</c:v>
                </c:pt>
                <c:pt idx="35">
                  <c:v>0.25763079999999999</c:v>
                </c:pt>
                <c:pt idx="36">
                  <c:v>0.26867212000000001</c:v>
                </c:pt>
                <c:pt idx="37">
                  <c:v>0.21714596</c:v>
                </c:pt>
                <c:pt idx="38">
                  <c:v>0.18770244000000003</c:v>
                </c:pt>
                <c:pt idx="39">
                  <c:v>0.16930023999999999</c:v>
                </c:pt>
                <c:pt idx="40">
                  <c:v>0.19874375999999999</c:v>
                </c:pt>
                <c:pt idx="41">
                  <c:v>0.27603299999999997</c:v>
                </c:pt>
                <c:pt idx="42">
                  <c:v>0.34596136</c:v>
                </c:pt>
                <c:pt idx="43">
                  <c:v>0.50790071999999986</c:v>
                </c:pt>
                <c:pt idx="44">
                  <c:v>0.54838556000000005</c:v>
                </c:pt>
                <c:pt idx="45">
                  <c:v>0.38276576000000001</c:v>
                </c:pt>
                <c:pt idx="46">
                  <c:v>0.29075476</c:v>
                </c:pt>
                <c:pt idx="47">
                  <c:v>0.26131124</c:v>
                </c:pt>
                <c:pt idx="48">
                  <c:v>0.34228091999999999</c:v>
                </c:pt>
                <c:pt idx="49">
                  <c:v>0.23922860000000001</c:v>
                </c:pt>
                <c:pt idx="50">
                  <c:v>0.13985671999999999</c:v>
                </c:pt>
                <c:pt idx="51">
                  <c:v>0.11041319999999999</c:v>
                </c:pt>
                <c:pt idx="52">
                  <c:v>0.16193935999999998</c:v>
                </c:pt>
                <c:pt idx="53">
                  <c:v>0.22450684000000001</c:v>
                </c:pt>
                <c:pt idx="54">
                  <c:v>0.32019828</c:v>
                </c:pt>
                <c:pt idx="55">
                  <c:v>0.4048484</c:v>
                </c:pt>
                <c:pt idx="56">
                  <c:v>0.19506332000000001</c:v>
                </c:pt>
                <c:pt idx="57">
                  <c:v>0.19874375999999999</c:v>
                </c:pt>
                <c:pt idx="58">
                  <c:v>0.20610464000000006</c:v>
                </c:pt>
                <c:pt idx="59">
                  <c:v>0.20610464000000006</c:v>
                </c:pt>
                <c:pt idx="60">
                  <c:v>0.16930023999999999</c:v>
                </c:pt>
                <c:pt idx="61">
                  <c:v>0.16930023999999999</c:v>
                </c:pt>
                <c:pt idx="62">
                  <c:v>0.15457847999999999</c:v>
                </c:pt>
                <c:pt idx="63">
                  <c:v>0.16193935999999998</c:v>
                </c:pt>
                <c:pt idx="64">
                  <c:v>0.20610464000000006</c:v>
                </c:pt>
                <c:pt idx="65">
                  <c:v>0.20978507999999996</c:v>
                </c:pt>
                <c:pt idx="66">
                  <c:v>0.61463347999999995</c:v>
                </c:pt>
                <c:pt idx="67">
                  <c:v>0.74344887999999998</c:v>
                </c:pt>
                <c:pt idx="68">
                  <c:v>0.74344887999999998</c:v>
                </c:pt>
                <c:pt idx="69">
                  <c:v>0.67720095999999996</c:v>
                </c:pt>
                <c:pt idx="70">
                  <c:v>0.3496418</c:v>
                </c:pt>
                <c:pt idx="71">
                  <c:v>0.22450684000000001</c:v>
                </c:pt>
                <c:pt idx="72">
                  <c:v>0.15457847999999999</c:v>
                </c:pt>
                <c:pt idx="73">
                  <c:v>0.11409364</c:v>
                </c:pt>
                <c:pt idx="74">
                  <c:v>4.7845720000000001E-2</c:v>
                </c:pt>
                <c:pt idx="75">
                  <c:v>0.16561980000000001</c:v>
                </c:pt>
                <c:pt idx="76">
                  <c:v>0.15825891999999997</c:v>
                </c:pt>
                <c:pt idx="77">
                  <c:v>0.44533323999999996</c:v>
                </c:pt>
                <c:pt idx="78">
                  <c:v>1.0636471599999999</c:v>
                </c:pt>
                <c:pt idx="79">
                  <c:v>1.0415645199999999</c:v>
                </c:pt>
                <c:pt idx="80">
                  <c:v>1.36912368</c:v>
                </c:pt>
                <c:pt idx="81">
                  <c:v>1.0783689200000002</c:v>
                </c:pt>
                <c:pt idx="82">
                  <c:v>0.66247920000000005</c:v>
                </c:pt>
                <c:pt idx="83">
                  <c:v>0.46741588000000001</c:v>
                </c:pt>
                <c:pt idx="84">
                  <c:v>0.52630292000000001</c:v>
                </c:pt>
                <c:pt idx="85">
                  <c:v>0.58518996000000001</c:v>
                </c:pt>
                <c:pt idx="89">
                  <c:v>0.84650119999999995</c:v>
                </c:pt>
                <c:pt idx="90">
                  <c:v>1.3544019199999999</c:v>
                </c:pt>
                <c:pt idx="91">
                  <c:v>0.9973992399999998</c:v>
                </c:pt>
                <c:pt idx="92">
                  <c:v>0.95323395999999994</c:v>
                </c:pt>
                <c:pt idx="93">
                  <c:v>0.83545988000000004</c:v>
                </c:pt>
                <c:pt idx="94">
                  <c:v>0.74712931999999999</c:v>
                </c:pt>
                <c:pt idx="95">
                  <c:v>0.63303567999999988</c:v>
                </c:pt>
                <c:pt idx="96">
                  <c:v>0.38644619999999996</c:v>
                </c:pt>
                <c:pt idx="97">
                  <c:v>0.28339387999999999</c:v>
                </c:pt>
                <c:pt idx="98">
                  <c:v>0.16561980000000001</c:v>
                </c:pt>
                <c:pt idx="99">
                  <c:v>0.24658948</c:v>
                </c:pt>
                <c:pt idx="100">
                  <c:v>0.22818727999999999</c:v>
                </c:pt>
                <c:pt idx="101">
                  <c:v>0.31651783999999994</c:v>
                </c:pt>
                <c:pt idx="102">
                  <c:v>0.78393371999999983</c:v>
                </c:pt>
                <c:pt idx="103">
                  <c:v>1.80709604</c:v>
                </c:pt>
                <c:pt idx="104">
                  <c:v>2.2303466399999996</c:v>
                </c:pt>
                <c:pt idx="105">
                  <c:v>1.98007672</c:v>
                </c:pt>
                <c:pt idx="106">
                  <c:v>1.3175975199999999</c:v>
                </c:pt>
                <c:pt idx="107">
                  <c:v>0.77289239999999992</c:v>
                </c:pt>
                <c:pt idx="108">
                  <c:v>0.66247920000000005</c:v>
                </c:pt>
                <c:pt idx="109">
                  <c:v>0.58518996000000001</c:v>
                </c:pt>
                <c:pt idx="110">
                  <c:v>0.74712931999999999</c:v>
                </c:pt>
                <c:pt idx="111">
                  <c:v>0.62567479999999998</c:v>
                </c:pt>
                <c:pt idx="112">
                  <c:v>0.69192271999999999</c:v>
                </c:pt>
                <c:pt idx="113">
                  <c:v>0.87226428000000011</c:v>
                </c:pt>
                <c:pt idx="114">
                  <c:v>1.70404372</c:v>
                </c:pt>
                <c:pt idx="115">
                  <c:v>2.3002750000000001</c:v>
                </c:pt>
                <c:pt idx="116">
                  <c:v>1.4721760000000002</c:v>
                </c:pt>
                <c:pt idx="117">
                  <c:v>0.91642956000000009</c:v>
                </c:pt>
                <c:pt idx="118">
                  <c:v>0.64407700000000012</c:v>
                </c:pt>
                <c:pt idx="119">
                  <c:v>0.66615964000000005</c:v>
                </c:pt>
                <c:pt idx="120">
                  <c:v>0.49685940000000006</c:v>
                </c:pt>
                <c:pt idx="121">
                  <c:v>0.37540488000000005</c:v>
                </c:pt>
                <c:pt idx="122">
                  <c:v>0.29811564000000002</c:v>
                </c:pt>
                <c:pt idx="123">
                  <c:v>0.26867212000000001</c:v>
                </c:pt>
                <c:pt idx="124">
                  <c:v>0.22450684000000001</c:v>
                </c:pt>
                <c:pt idx="125">
                  <c:v>0.26499167999999995</c:v>
                </c:pt>
                <c:pt idx="126">
                  <c:v>0.63303567999999988</c:v>
                </c:pt>
                <c:pt idx="127">
                  <c:v>1.1151733199999998</c:v>
                </c:pt>
                <c:pt idx="128">
                  <c:v>1.09309068</c:v>
                </c:pt>
                <c:pt idx="129">
                  <c:v>1.6157131599999996</c:v>
                </c:pt>
                <c:pt idx="130">
                  <c:v>1.00476012</c:v>
                </c:pt>
                <c:pt idx="131">
                  <c:v>0.72136623999999994</c:v>
                </c:pt>
                <c:pt idx="132">
                  <c:v>0.67352051999999996</c:v>
                </c:pt>
                <c:pt idx="133">
                  <c:v>0.69192271999999999</c:v>
                </c:pt>
                <c:pt idx="134">
                  <c:v>0.63671611999999989</c:v>
                </c:pt>
                <c:pt idx="135">
                  <c:v>0.73240756000000007</c:v>
                </c:pt>
                <c:pt idx="136">
                  <c:v>0.69560316</c:v>
                </c:pt>
                <c:pt idx="137">
                  <c:v>1.0084405599999999</c:v>
                </c:pt>
                <c:pt idx="138">
                  <c:v>1.4979390800000003</c:v>
                </c:pt>
                <c:pt idx="139">
                  <c:v>1.3728041199999999</c:v>
                </c:pt>
                <c:pt idx="140">
                  <c:v>0.9973992399999998</c:v>
                </c:pt>
                <c:pt idx="141">
                  <c:v>1.2771126799999999</c:v>
                </c:pt>
                <c:pt idx="142">
                  <c:v>0.85386207999999986</c:v>
                </c:pt>
                <c:pt idx="143">
                  <c:v>0.61463347999999995</c:v>
                </c:pt>
                <c:pt idx="144">
                  <c:v>0.46005500000000005</c:v>
                </c:pt>
                <c:pt idx="145">
                  <c:v>0.35332223999999995</c:v>
                </c:pt>
                <c:pt idx="146">
                  <c:v>0.24290904000000002</c:v>
                </c:pt>
                <c:pt idx="147">
                  <c:v>0.24290904000000002</c:v>
                </c:pt>
                <c:pt idx="148">
                  <c:v>0.24658948</c:v>
                </c:pt>
                <c:pt idx="149">
                  <c:v>0.32755915999999996</c:v>
                </c:pt>
                <c:pt idx="150">
                  <c:v>0.79865547999999997</c:v>
                </c:pt>
                <c:pt idx="151">
                  <c:v>1.1740603599999997</c:v>
                </c:pt>
                <c:pt idx="152">
                  <c:v>1.1593385999999999</c:v>
                </c:pt>
                <c:pt idx="153">
                  <c:v>1.0158014399999997</c:v>
                </c:pt>
                <c:pt idx="154">
                  <c:v>0.88330559999999991</c:v>
                </c:pt>
                <c:pt idx="155">
                  <c:v>0.66984007999999995</c:v>
                </c:pt>
                <c:pt idx="156">
                  <c:v>0.65879875999999993</c:v>
                </c:pt>
                <c:pt idx="157">
                  <c:v>0.69560316</c:v>
                </c:pt>
                <c:pt idx="158">
                  <c:v>0.64039656</c:v>
                </c:pt>
                <c:pt idx="159">
                  <c:v>0.68824227999999998</c:v>
                </c:pt>
                <c:pt idx="160">
                  <c:v>0.64039656</c:v>
                </c:pt>
                <c:pt idx="161">
                  <c:v>0.79129459999999985</c:v>
                </c:pt>
                <c:pt idx="162">
                  <c:v>1.4132889599999998</c:v>
                </c:pt>
                <c:pt idx="163">
                  <c:v>0.90906868000000007</c:v>
                </c:pt>
                <c:pt idx="164">
                  <c:v>1.0268427600000001</c:v>
                </c:pt>
                <c:pt idx="165">
                  <c:v>0.86490339999999999</c:v>
                </c:pt>
                <c:pt idx="166">
                  <c:v>0.61831391999999996</c:v>
                </c:pt>
                <c:pt idx="167">
                  <c:v>0.63303567999999988</c:v>
                </c:pt>
                <c:pt idx="168">
                  <c:v>0.48213763999999998</c:v>
                </c:pt>
                <c:pt idx="169">
                  <c:v>0.33492003999999997</c:v>
                </c:pt>
                <c:pt idx="170">
                  <c:v>0.20978507999999996</c:v>
                </c:pt>
                <c:pt idx="171">
                  <c:v>0.19874375999999999</c:v>
                </c:pt>
                <c:pt idx="172">
                  <c:v>0.35332223999999995</c:v>
                </c:pt>
                <c:pt idx="173">
                  <c:v>0.45637455999999998</c:v>
                </c:pt>
                <c:pt idx="174">
                  <c:v>0.52262248</c:v>
                </c:pt>
                <c:pt idx="175">
                  <c:v>0.90170779999999995</c:v>
                </c:pt>
                <c:pt idx="176">
                  <c:v>0.96427527999999996</c:v>
                </c:pt>
                <c:pt idx="177">
                  <c:v>0.86122295999999987</c:v>
                </c:pt>
                <c:pt idx="178">
                  <c:v>0.81705768000000001</c:v>
                </c:pt>
                <c:pt idx="179">
                  <c:v>0.71768579999999993</c:v>
                </c:pt>
                <c:pt idx="180">
                  <c:v>0.58150952</c:v>
                </c:pt>
                <c:pt idx="181">
                  <c:v>0.49685940000000006</c:v>
                </c:pt>
                <c:pt idx="182">
                  <c:v>0.58518996000000001</c:v>
                </c:pt>
                <c:pt idx="183">
                  <c:v>0.64775743999999991</c:v>
                </c:pt>
                <c:pt idx="184">
                  <c:v>0.69192271999999999</c:v>
                </c:pt>
                <c:pt idx="185">
                  <c:v>0.78761415999999995</c:v>
                </c:pt>
                <c:pt idx="186">
                  <c:v>1.0378840799999998</c:v>
                </c:pt>
                <c:pt idx="187">
                  <c:v>1.2071843199999999</c:v>
                </c:pt>
                <c:pt idx="188">
                  <c:v>1.1998234399999999</c:v>
                </c:pt>
                <c:pt idx="189">
                  <c:v>0.96795571999999996</c:v>
                </c:pt>
                <c:pt idx="190">
                  <c:v>0.96795571999999996</c:v>
                </c:pt>
                <c:pt idx="191">
                  <c:v>0.79865547999999997</c:v>
                </c:pt>
                <c:pt idx="192">
                  <c:v>0.55574643999999995</c:v>
                </c:pt>
                <c:pt idx="193">
                  <c:v>0.38644619999999996</c:v>
                </c:pt>
                <c:pt idx="194">
                  <c:v>0.23186771999999997</c:v>
                </c:pt>
                <c:pt idx="195">
                  <c:v>0.13985671999999999</c:v>
                </c:pt>
                <c:pt idx="196">
                  <c:v>0.21714596</c:v>
                </c:pt>
                <c:pt idx="197">
                  <c:v>0.26867212000000001</c:v>
                </c:pt>
                <c:pt idx="198">
                  <c:v>0.48581808000000004</c:v>
                </c:pt>
                <c:pt idx="199">
                  <c:v>0.58887039999999991</c:v>
                </c:pt>
                <c:pt idx="200">
                  <c:v>0.67720095999999996</c:v>
                </c:pt>
                <c:pt idx="201">
                  <c:v>0.55206599999999995</c:v>
                </c:pt>
                <c:pt idx="252">
                  <c:v>0.86122295999999987</c:v>
                </c:pt>
                <c:pt idx="253">
                  <c:v>0.80601635999999988</c:v>
                </c:pt>
                <c:pt idx="254">
                  <c:v>1.1004515600000002</c:v>
                </c:pt>
                <c:pt idx="255">
                  <c:v>1.1225342</c:v>
                </c:pt>
                <c:pt idx="256">
                  <c:v>1.0342036400000001</c:v>
                </c:pt>
                <c:pt idx="257">
                  <c:v>1.1004515600000002</c:v>
                </c:pt>
                <c:pt idx="258">
                  <c:v>1.7666111999999998</c:v>
                </c:pt>
                <c:pt idx="259">
                  <c:v>1.5052999599999999</c:v>
                </c:pt>
                <c:pt idx="260">
                  <c:v>1.4132889599999998</c:v>
                </c:pt>
                <c:pt idx="261">
                  <c:v>1.1519777200000001</c:v>
                </c:pt>
                <c:pt idx="262">
                  <c:v>0.97163616000000008</c:v>
                </c:pt>
                <c:pt idx="263">
                  <c:v>0.88330559999999991</c:v>
                </c:pt>
                <c:pt idx="264">
                  <c:v>0.76921195999999981</c:v>
                </c:pt>
                <c:pt idx="265">
                  <c:v>0.61095303999999995</c:v>
                </c:pt>
                <c:pt idx="266">
                  <c:v>0.42693103999999993</c:v>
                </c:pt>
                <c:pt idx="267">
                  <c:v>0.48213763999999998</c:v>
                </c:pt>
                <c:pt idx="268">
                  <c:v>0.56310732000000008</c:v>
                </c:pt>
                <c:pt idx="269">
                  <c:v>0.93268643152400021</c:v>
                </c:pt>
                <c:pt idx="270">
                  <c:v>2.3496558315240001</c:v>
                </c:pt>
                <c:pt idx="271">
                  <c:v>1.669078435868</c:v>
                </c:pt>
                <c:pt idx="272">
                  <c:v>1.5320376205119999</c:v>
                </c:pt>
                <c:pt idx="273">
                  <c:v>1.3782452824960001</c:v>
                </c:pt>
                <c:pt idx="274">
                  <c:v>1.0158014399999997</c:v>
                </c:pt>
                <c:pt idx="275">
                  <c:v>0.89066647999999993</c:v>
                </c:pt>
                <c:pt idx="276">
                  <c:v>0.73240756000000007</c:v>
                </c:pt>
                <c:pt idx="277">
                  <c:v>0.73976843999999986</c:v>
                </c:pt>
                <c:pt idx="278">
                  <c:v>0.79497503999999997</c:v>
                </c:pt>
                <c:pt idx="279">
                  <c:v>0.74712931999999999</c:v>
                </c:pt>
                <c:pt idx="280">
                  <c:v>0.83914031999999983</c:v>
                </c:pt>
                <c:pt idx="281">
                  <c:v>1.012121</c:v>
                </c:pt>
                <c:pt idx="282">
                  <c:v>1.5052999599999999</c:v>
                </c:pt>
                <c:pt idx="283">
                  <c:v>1.7813329599999999</c:v>
                </c:pt>
                <c:pt idx="284">
                  <c:v>1.4059280799999998</c:v>
                </c:pt>
                <c:pt idx="285">
                  <c:v>1.0857298</c:v>
                </c:pt>
                <c:pt idx="286">
                  <c:v>0.93483176000000001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148-44A8-9D34-789408E04324}"/>
            </c:ext>
          </c:extLst>
        </c:ser>
        <c:ser>
          <c:idx val="0"/>
          <c:order val="1"/>
          <c:tx>
            <c:v>Dióxido de Nitrogênio (NO2)</c:v>
          </c:tx>
          <c:spPr>
            <a:ln w="22225">
              <a:solidFill>
                <a:srgbClr val="0000CC"/>
              </a:solidFill>
            </a:ln>
          </c:spPr>
          <c:marker>
            <c:symbol val="none"/>
          </c:marker>
          <c:cat>
            <c:numRef>
              <c:f>'CALC. NO2'!$A$13:$A$299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'CALC. NO2'!$N$13:$N$299</c:f>
              <c:numCache>
                <c:formatCode>0</c:formatCode>
                <c:ptCount val="287"/>
                <c:pt idx="0">
                  <c:v>0.4048484</c:v>
                </c:pt>
                <c:pt idx="1">
                  <c:v>0.57414863999999999</c:v>
                </c:pt>
                <c:pt idx="2">
                  <c:v>0.61831391999999996</c:v>
                </c:pt>
                <c:pt idx="3">
                  <c:v>0.36436356000000003</c:v>
                </c:pt>
                <c:pt idx="4">
                  <c:v>0.69560316</c:v>
                </c:pt>
                <c:pt idx="5">
                  <c:v>0.30547651999999997</c:v>
                </c:pt>
                <c:pt idx="6">
                  <c:v>0.28339387999999999</c:v>
                </c:pt>
                <c:pt idx="7">
                  <c:v>0.57782908000000011</c:v>
                </c:pt>
                <c:pt idx="8">
                  <c:v>0.56310732000000008</c:v>
                </c:pt>
                <c:pt idx="9">
                  <c:v>0.38276576000000001</c:v>
                </c:pt>
                <c:pt idx="10">
                  <c:v>0.27235255999999997</c:v>
                </c:pt>
                <c:pt idx="11">
                  <c:v>0.22818727999999999</c:v>
                </c:pt>
                <c:pt idx="12">
                  <c:v>0.23554816000000001</c:v>
                </c:pt>
                <c:pt idx="13">
                  <c:v>0.20610464000000006</c:v>
                </c:pt>
                <c:pt idx="14">
                  <c:v>0.24658948</c:v>
                </c:pt>
                <c:pt idx="15">
                  <c:v>0.22082639999999998</c:v>
                </c:pt>
                <c:pt idx="16">
                  <c:v>0.16193935999999998</c:v>
                </c:pt>
                <c:pt idx="17">
                  <c:v>0.14353716</c:v>
                </c:pt>
                <c:pt idx="18">
                  <c:v>0.26499167999999995</c:v>
                </c:pt>
                <c:pt idx="19">
                  <c:v>0.47477675999999996</c:v>
                </c:pt>
                <c:pt idx="20">
                  <c:v>0.56310732000000008</c:v>
                </c:pt>
                <c:pt idx="21">
                  <c:v>0.52630292000000001</c:v>
                </c:pt>
                <c:pt idx="22">
                  <c:v>0.39012664000000002</c:v>
                </c:pt>
                <c:pt idx="23">
                  <c:v>0.36804400000000004</c:v>
                </c:pt>
                <c:pt idx="24">
                  <c:v>0.32019828</c:v>
                </c:pt>
                <c:pt idx="25">
                  <c:v>0.16193935999999998</c:v>
                </c:pt>
                <c:pt idx="26">
                  <c:v>0.14353716</c:v>
                </c:pt>
                <c:pt idx="27">
                  <c:v>0.11777408</c:v>
                </c:pt>
                <c:pt idx="28">
                  <c:v>0.16561980000000001</c:v>
                </c:pt>
                <c:pt idx="29">
                  <c:v>0.11409364</c:v>
                </c:pt>
                <c:pt idx="30">
                  <c:v>0.38644619999999996</c:v>
                </c:pt>
                <c:pt idx="31">
                  <c:v>0.89434692000000005</c:v>
                </c:pt>
                <c:pt idx="32">
                  <c:v>0.61831391999999996</c:v>
                </c:pt>
                <c:pt idx="33">
                  <c:v>0.89802736000000005</c:v>
                </c:pt>
                <c:pt idx="34">
                  <c:v>0.35700268000000002</c:v>
                </c:pt>
                <c:pt idx="35">
                  <c:v>0.25763079999999999</c:v>
                </c:pt>
                <c:pt idx="36">
                  <c:v>0.26867212000000001</c:v>
                </c:pt>
                <c:pt idx="37">
                  <c:v>0.21714596</c:v>
                </c:pt>
                <c:pt idx="38">
                  <c:v>0.18770244000000003</c:v>
                </c:pt>
                <c:pt idx="39">
                  <c:v>0.16930023999999999</c:v>
                </c:pt>
                <c:pt idx="40">
                  <c:v>0.19874375999999999</c:v>
                </c:pt>
                <c:pt idx="41">
                  <c:v>0.27603299999999997</c:v>
                </c:pt>
                <c:pt idx="42">
                  <c:v>0.34596136</c:v>
                </c:pt>
                <c:pt idx="43">
                  <c:v>0.50790071999999986</c:v>
                </c:pt>
                <c:pt idx="44">
                  <c:v>0.54838556000000005</c:v>
                </c:pt>
                <c:pt idx="45">
                  <c:v>0.38276576000000001</c:v>
                </c:pt>
                <c:pt idx="46">
                  <c:v>0.29075476</c:v>
                </c:pt>
                <c:pt idx="47">
                  <c:v>0.26131124</c:v>
                </c:pt>
                <c:pt idx="48">
                  <c:v>0.34228091999999999</c:v>
                </c:pt>
                <c:pt idx="49">
                  <c:v>0.23922860000000001</c:v>
                </c:pt>
                <c:pt idx="50">
                  <c:v>0.13985671999999999</c:v>
                </c:pt>
                <c:pt idx="51">
                  <c:v>0.11041319999999999</c:v>
                </c:pt>
                <c:pt idx="52">
                  <c:v>0.16193935999999998</c:v>
                </c:pt>
                <c:pt idx="53">
                  <c:v>0.22450684000000001</c:v>
                </c:pt>
                <c:pt idx="54">
                  <c:v>0.32019828</c:v>
                </c:pt>
                <c:pt idx="55">
                  <c:v>0.4048484</c:v>
                </c:pt>
                <c:pt idx="56">
                  <c:v>0.19506332000000001</c:v>
                </c:pt>
                <c:pt idx="57">
                  <c:v>0.19874375999999999</c:v>
                </c:pt>
                <c:pt idx="58">
                  <c:v>0.20610464000000006</c:v>
                </c:pt>
                <c:pt idx="59">
                  <c:v>0.20610464000000006</c:v>
                </c:pt>
                <c:pt idx="60">
                  <c:v>0.16930023999999999</c:v>
                </c:pt>
                <c:pt idx="61">
                  <c:v>0.16930023999999999</c:v>
                </c:pt>
                <c:pt idx="62">
                  <c:v>0.15457847999999999</c:v>
                </c:pt>
                <c:pt idx="63">
                  <c:v>0.16193935999999998</c:v>
                </c:pt>
                <c:pt idx="64">
                  <c:v>0.20610464000000006</c:v>
                </c:pt>
                <c:pt idx="65">
                  <c:v>0.20978507999999996</c:v>
                </c:pt>
                <c:pt idx="66">
                  <c:v>0.61463347999999995</c:v>
                </c:pt>
                <c:pt idx="67">
                  <c:v>0.74344887999999998</c:v>
                </c:pt>
                <c:pt idx="68">
                  <c:v>0.74344887999999998</c:v>
                </c:pt>
                <c:pt idx="69">
                  <c:v>0.67720095999999996</c:v>
                </c:pt>
                <c:pt idx="70">
                  <c:v>0.3496418</c:v>
                </c:pt>
                <c:pt idx="71">
                  <c:v>0.22450684000000001</c:v>
                </c:pt>
                <c:pt idx="72">
                  <c:v>0.15457847999999999</c:v>
                </c:pt>
                <c:pt idx="73">
                  <c:v>0.11409364</c:v>
                </c:pt>
                <c:pt idx="74">
                  <c:v>4.7845720000000001E-2</c:v>
                </c:pt>
                <c:pt idx="75">
                  <c:v>0.16561980000000001</c:v>
                </c:pt>
                <c:pt idx="76">
                  <c:v>0.15825891999999997</c:v>
                </c:pt>
                <c:pt idx="77">
                  <c:v>0.44533323999999996</c:v>
                </c:pt>
                <c:pt idx="78">
                  <c:v>1.0636471599999999</c:v>
                </c:pt>
                <c:pt idx="79">
                  <c:v>1.0415645199999999</c:v>
                </c:pt>
                <c:pt idx="80">
                  <c:v>1.36912368</c:v>
                </c:pt>
                <c:pt idx="81">
                  <c:v>1.0783689200000002</c:v>
                </c:pt>
                <c:pt idx="82">
                  <c:v>0.66247920000000005</c:v>
                </c:pt>
                <c:pt idx="83">
                  <c:v>0.46741588000000001</c:v>
                </c:pt>
                <c:pt idx="84">
                  <c:v>0.52630292000000001</c:v>
                </c:pt>
                <c:pt idx="85">
                  <c:v>0.58518996000000001</c:v>
                </c:pt>
                <c:pt idx="89">
                  <c:v>0.84650119999999995</c:v>
                </c:pt>
                <c:pt idx="90">
                  <c:v>1.3544019199999999</c:v>
                </c:pt>
                <c:pt idx="91">
                  <c:v>0.9973992399999998</c:v>
                </c:pt>
                <c:pt idx="92">
                  <c:v>0.95323395999999994</c:v>
                </c:pt>
                <c:pt idx="93">
                  <c:v>0.83545988000000004</c:v>
                </c:pt>
                <c:pt idx="94">
                  <c:v>0.74712931999999999</c:v>
                </c:pt>
                <c:pt idx="95">
                  <c:v>0.63303567999999988</c:v>
                </c:pt>
                <c:pt idx="96">
                  <c:v>0.38644619999999996</c:v>
                </c:pt>
                <c:pt idx="97">
                  <c:v>0.28339387999999999</c:v>
                </c:pt>
                <c:pt idx="98">
                  <c:v>0.16561980000000001</c:v>
                </c:pt>
                <c:pt idx="99">
                  <c:v>0.24658948</c:v>
                </c:pt>
                <c:pt idx="100">
                  <c:v>0.22818727999999999</c:v>
                </c:pt>
                <c:pt idx="101">
                  <c:v>0.31651783999999994</c:v>
                </c:pt>
                <c:pt idx="102">
                  <c:v>0.78393371999999983</c:v>
                </c:pt>
                <c:pt idx="103">
                  <c:v>1.80709604</c:v>
                </c:pt>
                <c:pt idx="104">
                  <c:v>2.2303466399999996</c:v>
                </c:pt>
                <c:pt idx="105">
                  <c:v>1.98007672</c:v>
                </c:pt>
                <c:pt idx="106">
                  <c:v>1.3175975199999999</c:v>
                </c:pt>
                <c:pt idx="107">
                  <c:v>0.77289239999999992</c:v>
                </c:pt>
                <c:pt idx="108">
                  <c:v>0.66247920000000005</c:v>
                </c:pt>
                <c:pt idx="109">
                  <c:v>0.58518996000000001</c:v>
                </c:pt>
                <c:pt idx="110">
                  <c:v>0.74712931999999999</c:v>
                </c:pt>
                <c:pt idx="111">
                  <c:v>0.62567479999999998</c:v>
                </c:pt>
                <c:pt idx="112">
                  <c:v>0.69192271999999999</c:v>
                </c:pt>
                <c:pt idx="113">
                  <c:v>0.87226428000000011</c:v>
                </c:pt>
                <c:pt idx="114">
                  <c:v>1.70404372</c:v>
                </c:pt>
                <c:pt idx="115">
                  <c:v>2.3002750000000001</c:v>
                </c:pt>
                <c:pt idx="116">
                  <c:v>1.4721760000000002</c:v>
                </c:pt>
                <c:pt idx="117">
                  <c:v>0.91642956000000009</c:v>
                </c:pt>
                <c:pt idx="118">
                  <c:v>0.64407700000000012</c:v>
                </c:pt>
                <c:pt idx="119">
                  <c:v>0.66615964000000005</c:v>
                </c:pt>
                <c:pt idx="120">
                  <c:v>0.49685940000000006</c:v>
                </c:pt>
                <c:pt idx="121">
                  <c:v>0.37540488000000005</c:v>
                </c:pt>
                <c:pt idx="122">
                  <c:v>0.29811564000000002</c:v>
                </c:pt>
                <c:pt idx="123">
                  <c:v>0.26867212000000001</c:v>
                </c:pt>
                <c:pt idx="124">
                  <c:v>0.22450684000000001</c:v>
                </c:pt>
                <c:pt idx="125">
                  <c:v>0.26499167999999995</c:v>
                </c:pt>
                <c:pt idx="126">
                  <c:v>0.63303567999999988</c:v>
                </c:pt>
                <c:pt idx="127">
                  <c:v>1.1151733199999998</c:v>
                </c:pt>
                <c:pt idx="128">
                  <c:v>1.09309068</c:v>
                </c:pt>
                <c:pt idx="129">
                  <c:v>1.6157131599999996</c:v>
                </c:pt>
                <c:pt idx="130">
                  <c:v>1.00476012</c:v>
                </c:pt>
                <c:pt idx="131">
                  <c:v>0.72136623999999994</c:v>
                </c:pt>
                <c:pt idx="132">
                  <c:v>0.67352051999999996</c:v>
                </c:pt>
                <c:pt idx="133">
                  <c:v>0.69192271999999999</c:v>
                </c:pt>
                <c:pt idx="134">
                  <c:v>0.63671611999999989</c:v>
                </c:pt>
                <c:pt idx="135">
                  <c:v>0.73240756000000007</c:v>
                </c:pt>
                <c:pt idx="136">
                  <c:v>0.69560316</c:v>
                </c:pt>
                <c:pt idx="137">
                  <c:v>1.0084405599999999</c:v>
                </c:pt>
                <c:pt idx="138">
                  <c:v>1.4979390800000003</c:v>
                </c:pt>
                <c:pt idx="139">
                  <c:v>1.3728041199999999</c:v>
                </c:pt>
                <c:pt idx="140">
                  <c:v>0.9973992399999998</c:v>
                </c:pt>
                <c:pt idx="141">
                  <c:v>1.2771126799999999</c:v>
                </c:pt>
                <c:pt idx="142">
                  <c:v>0.85386207999999986</c:v>
                </c:pt>
                <c:pt idx="143">
                  <c:v>0.61463347999999995</c:v>
                </c:pt>
                <c:pt idx="144">
                  <c:v>0.46005500000000005</c:v>
                </c:pt>
                <c:pt idx="145">
                  <c:v>0.35332223999999995</c:v>
                </c:pt>
                <c:pt idx="146">
                  <c:v>0.24290904000000002</c:v>
                </c:pt>
                <c:pt idx="147">
                  <c:v>0.24290904000000002</c:v>
                </c:pt>
                <c:pt idx="148">
                  <c:v>0.24658948</c:v>
                </c:pt>
                <c:pt idx="149">
                  <c:v>0.32755915999999996</c:v>
                </c:pt>
                <c:pt idx="150">
                  <c:v>0.79865547999999997</c:v>
                </c:pt>
                <c:pt idx="151">
                  <c:v>1.1740603599999997</c:v>
                </c:pt>
                <c:pt idx="152">
                  <c:v>1.1593385999999999</c:v>
                </c:pt>
                <c:pt idx="153">
                  <c:v>1.0158014399999997</c:v>
                </c:pt>
                <c:pt idx="154">
                  <c:v>0.88330559999999991</c:v>
                </c:pt>
                <c:pt idx="155">
                  <c:v>0.66984007999999995</c:v>
                </c:pt>
                <c:pt idx="156">
                  <c:v>0.65879875999999993</c:v>
                </c:pt>
                <c:pt idx="157">
                  <c:v>0.69560316</c:v>
                </c:pt>
                <c:pt idx="158">
                  <c:v>0.64039656</c:v>
                </c:pt>
                <c:pt idx="159">
                  <c:v>0.68824227999999998</c:v>
                </c:pt>
                <c:pt idx="160">
                  <c:v>0.64039656</c:v>
                </c:pt>
                <c:pt idx="161">
                  <c:v>0.79129459999999985</c:v>
                </c:pt>
                <c:pt idx="162">
                  <c:v>1.4132889599999998</c:v>
                </c:pt>
                <c:pt idx="163">
                  <c:v>0.90906868000000007</c:v>
                </c:pt>
                <c:pt idx="164">
                  <c:v>1.0268427600000001</c:v>
                </c:pt>
                <c:pt idx="165">
                  <c:v>0.86490339999999999</c:v>
                </c:pt>
                <c:pt idx="166">
                  <c:v>0.61831391999999996</c:v>
                </c:pt>
                <c:pt idx="167">
                  <c:v>0.63303567999999988</c:v>
                </c:pt>
                <c:pt idx="168">
                  <c:v>0.48213763999999998</c:v>
                </c:pt>
                <c:pt idx="169">
                  <c:v>0.33492003999999997</c:v>
                </c:pt>
                <c:pt idx="170">
                  <c:v>0.20978507999999996</c:v>
                </c:pt>
                <c:pt idx="171">
                  <c:v>0.19874375999999999</c:v>
                </c:pt>
                <c:pt idx="172">
                  <c:v>0.35332223999999995</c:v>
                </c:pt>
                <c:pt idx="173">
                  <c:v>0.45637455999999998</c:v>
                </c:pt>
                <c:pt idx="174">
                  <c:v>0.52262248</c:v>
                </c:pt>
                <c:pt idx="175">
                  <c:v>0.90170779999999995</c:v>
                </c:pt>
                <c:pt idx="176">
                  <c:v>0.96427527999999996</c:v>
                </c:pt>
                <c:pt idx="177">
                  <c:v>0.86122295999999987</c:v>
                </c:pt>
                <c:pt idx="178">
                  <c:v>0.81705768000000001</c:v>
                </c:pt>
                <c:pt idx="179">
                  <c:v>0.71768579999999993</c:v>
                </c:pt>
                <c:pt idx="180">
                  <c:v>0.58150952</c:v>
                </c:pt>
                <c:pt idx="181">
                  <c:v>0.49685940000000006</c:v>
                </c:pt>
                <c:pt idx="182">
                  <c:v>0.58518996000000001</c:v>
                </c:pt>
                <c:pt idx="183">
                  <c:v>0.64775743999999991</c:v>
                </c:pt>
                <c:pt idx="184">
                  <c:v>0.69192271999999999</c:v>
                </c:pt>
                <c:pt idx="185">
                  <c:v>0.78761415999999995</c:v>
                </c:pt>
                <c:pt idx="186">
                  <c:v>1.0378840799999998</c:v>
                </c:pt>
                <c:pt idx="187">
                  <c:v>1.2071843199999999</c:v>
                </c:pt>
                <c:pt idx="188">
                  <c:v>1.1998234399999999</c:v>
                </c:pt>
                <c:pt idx="189">
                  <c:v>0.96795571999999996</c:v>
                </c:pt>
                <c:pt idx="190">
                  <c:v>0.96795571999999996</c:v>
                </c:pt>
                <c:pt idx="191">
                  <c:v>0.79865547999999997</c:v>
                </c:pt>
                <c:pt idx="192">
                  <c:v>0.55574643999999995</c:v>
                </c:pt>
                <c:pt idx="193">
                  <c:v>0.38644619999999996</c:v>
                </c:pt>
                <c:pt idx="194">
                  <c:v>0.23186771999999997</c:v>
                </c:pt>
                <c:pt idx="195">
                  <c:v>0.13985671999999999</c:v>
                </c:pt>
                <c:pt idx="196">
                  <c:v>0.21714596</c:v>
                </c:pt>
                <c:pt idx="197">
                  <c:v>0.26867212000000001</c:v>
                </c:pt>
                <c:pt idx="198">
                  <c:v>0.48581808000000004</c:v>
                </c:pt>
                <c:pt idx="199">
                  <c:v>0.58887039999999991</c:v>
                </c:pt>
                <c:pt idx="200">
                  <c:v>0.67720095999999996</c:v>
                </c:pt>
                <c:pt idx="201">
                  <c:v>0.55206599999999995</c:v>
                </c:pt>
                <c:pt idx="252">
                  <c:v>0.86122295999999987</c:v>
                </c:pt>
                <c:pt idx="253">
                  <c:v>0.80601635999999988</c:v>
                </c:pt>
                <c:pt idx="254">
                  <c:v>1.1004515600000002</c:v>
                </c:pt>
                <c:pt idx="255">
                  <c:v>1.1225342</c:v>
                </c:pt>
                <c:pt idx="256">
                  <c:v>1.0342036400000001</c:v>
                </c:pt>
                <c:pt idx="257">
                  <c:v>1.1004515600000002</c:v>
                </c:pt>
                <c:pt idx="258">
                  <c:v>1.7666111999999998</c:v>
                </c:pt>
                <c:pt idx="259">
                  <c:v>1.5052999599999999</c:v>
                </c:pt>
                <c:pt idx="260">
                  <c:v>1.4132889599999998</c:v>
                </c:pt>
                <c:pt idx="261">
                  <c:v>1.1519777200000001</c:v>
                </c:pt>
                <c:pt idx="262">
                  <c:v>0.97163616000000008</c:v>
                </c:pt>
                <c:pt idx="263">
                  <c:v>0.88330559999999991</c:v>
                </c:pt>
                <c:pt idx="264">
                  <c:v>0.76921195999999981</c:v>
                </c:pt>
                <c:pt idx="265">
                  <c:v>0.61095303999999995</c:v>
                </c:pt>
                <c:pt idx="266">
                  <c:v>0.42693103999999993</c:v>
                </c:pt>
                <c:pt idx="267">
                  <c:v>0.48213763999999998</c:v>
                </c:pt>
                <c:pt idx="268">
                  <c:v>0.56310732000000008</c:v>
                </c:pt>
                <c:pt idx="269">
                  <c:v>0.93268643152400021</c:v>
                </c:pt>
                <c:pt idx="270">
                  <c:v>2.3496558315240001</c:v>
                </c:pt>
                <c:pt idx="271">
                  <c:v>1.669078435868</c:v>
                </c:pt>
                <c:pt idx="272">
                  <c:v>1.5320376205119999</c:v>
                </c:pt>
                <c:pt idx="273">
                  <c:v>1.3782452824960001</c:v>
                </c:pt>
                <c:pt idx="274">
                  <c:v>1.0158014399999997</c:v>
                </c:pt>
                <c:pt idx="275">
                  <c:v>0.89066647999999993</c:v>
                </c:pt>
                <c:pt idx="276">
                  <c:v>0.73240756000000007</c:v>
                </c:pt>
                <c:pt idx="277">
                  <c:v>0.73976843999999986</c:v>
                </c:pt>
                <c:pt idx="278">
                  <c:v>0.79497503999999997</c:v>
                </c:pt>
                <c:pt idx="279">
                  <c:v>0.74712931999999999</c:v>
                </c:pt>
                <c:pt idx="280">
                  <c:v>0.83914031999999983</c:v>
                </c:pt>
                <c:pt idx="281">
                  <c:v>1.012121</c:v>
                </c:pt>
                <c:pt idx="282">
                  <c:v>1.5052999599999999</c:v>
                </c:pt>
                <c:pt idx="283">
                  <c:v>1.7813329599999999</c:v>
                </c:pt>
                <c:pt idx="284">
                  <c:v>1.4059280799999998</c:v>
                </c:pt>
                <c:pt idx="285">
                  <c:v>1.0857298</c:v>
                </c:pt>
                <c:pt idx="286">
                  <c:v>0.93483176000000001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148-44A8-9D34-789408E04324}"/>
            </c:ext>
          </c:extLst>
        </c:ser>
        <c:dLbls/>
        <c:marker val="1"/>
        <c:axId val="108158976"/>
        <c:axId val="108160512"/>
      </c:lineChart>
      <c:catAx>
        <c:axId val="108158976"/>
        <c:scaling>
          <c:orientation val="minMax"/>
        </c:scaling>
        <c:axPos val="b"/>
        <c:numFmt formatCode="dd/mm/yyyy" sourceLinked="0"/>
        <c:tickLblPos val="nextTo"/>
        <c:crossAx val="108160512"/>
        <c:crosses val="autoZero"/>
        <c:lblAlgn val="ctr"/>
        <c:lblOffset val="100"/>
        <c:tickLblSkip val="24"/>
        <c:tickMarkSkip val="24"/>
        <c:noMultiLvlLbl val="1"/>
      </c:catAx>
      <c:valAx>
        <c:axId val="108160512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108158976"/>
        <c:crosses val="autoZero"/>
        <c:crossBetween val="midCat"/>
        <c:majorUnit val="40"/>
      </c:valAx>
      <c:spPr>
        <a:gradFill>
          <a:gsLst>
            <a:gs pos="20000">
              <a:srgbClr val="80F200"/>
            </a:gs>
            <a:gs pos="20000">
              <a:srgbClr val="00E400"/>
            </a:gs>
            <a:gs pos="20000">
              <a:srgbClr val="FFFF00"/>
            </a:gs>
            <a:gs pos="40000">
              <a:srgbClr val="FFFF00"/>
            </a:gs>
            <a:gs pos="60000">
              <a:srgbClr val="FF7E00"/>
            </a:gs>
            <a:gs pos="40000">
              <a:srgbClr val="FF7E00"/>
            </a:gs>
            <a:gs pos="99000">
              <a:srgbClr val="FF0000"/>
            </a:gs>
            <a:gs pos="60000">
              <a:srgbClr val="FF0000"/>
            </a:gs>
          </a:gsLst>
          <a:lin ang="16200000" scaled="0"/>
        </a:gradFill>
      </c:spPr>
    </c:plotArea>
    <c:legend>
      <c:legendPos val="r"/>
      <c:layout>
        <c:manualLayout>
          <c:xMode val="edge"/>
          <c:yMode val="edge"/>
          <c:x val="0.79959593992819522"/>
          <c:y val="0.42963130721513065"/>
          <c:w val="0.17905213978839554"/>
          <c:h val="0.12781735061698721"/>
        </c:manualLayout>
      </c:layout>
      <c:txPr>
        <a:bodyPr/>
        <a:lstStyle/>
        <a:p>
          <a:pPr>
            <a:defRPr sz="1100"/>
          </a:pPr>
          <a:endParaRPr lang="pt-BR"/>
        </a:p>
      </c:txPr>
    </c:legend>
    <c:plotVisOnly val="1"/>
    <c:dispBlanksAs val="gap"/>
  </c:chart>
  <c:spPr>
    <a:gradFill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</a:gradFill>
    <a:ln>
      <a:solidFill>
        <a:sysClr val="windowText" lastClr="000000"/>
      </a:solidFill>
    </a:ln>
  </c:spPr>
  <c:printSettings>
    <c:headerFooter/>
    <c:pageMargins b="0.78740157480314954" l="0.51181102362204722" r="0.51181102362204722" t="0.78740157480314954" header="0.31496062992127005" footer="0.31496062992127005"/>
    <c:pageSetup paperSize="9" orientation="landscape"/>
  </c:printSettings>
  <c:userShapes r:id="rId2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Concentrações de Dióxido</a:t>
            </a:r>
            <a:r>
              <a:rPr lang="pt-BR" baseline="0"/>
              <a:t> de Enxofre</a:t>
            </a:r>
            <a:endParaRPr lang="pt-BR"/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35567287752397286"/>
          <c:y val="5.114789016013585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33333333345E-2"/>
          <c:y val="0.19897959183673491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Dióxido de Enxofre [SO2]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Parâmetros!$I$2:$I$288</c:f>
              <c:numCache>
                <c:formatCode>General</c:formatCode>
                <c:ptCount val="287"/>
                <c:pt idx="0">
                  <c:v>0.79</c:v>
                </c:pt>
                <c:pt idx="1">
                  <c:v>2.66</c:v>
                </c:pt>
                <c:pt idx="2">
                  <c:v>3.08</c:v>
                </c:pt>
                <c:pt idx="3">
                  <c:v>3.2</c:v>
                </c:pt>
                <c:pt idx="4">
                  <c:v>3.18</c:v>
                </c:pt>
                <c:pt idx="5">
                  <c:v>3.57</c:v>
                </c:pt>
                <c:pt idx="6">
                  <c:v>3.24</c:v>
                </c:pt>
                <c:pt idx="7">
                  <c:v>3.46</c:v>
                </c:pt>
                <c:pt idx="8">
                  <c:v>3.48</c:v>
                </c:pt>
                <c:pt idx="9">
                  <c:v>3.17</c:v>
                </c:pt>
                <c:pt idx="10">
                  <c:v>3.71</c:v>
                </c:pt>
                <c:pt idx="11">
                  <c:v>4.09</c:v>
                </c:pt>
                <c:pt idx="12">
                  <c:v>4.18</c:v>
                </c:pt>
                <c:pt idx="13">
                  <c:v>4.13</c:v>
                </c:pt>
                <c:pt idx="14">
                  <c:v>3.84</c:v>
                </c:pt>
                <c:pt idx="15">
                  <c:v>4.1100000000000003</c:v>
                </c:pt>
                <c:pt idx="16">
                  <c:v>3.75</c:v>
                </c:pt>
                <c:pt idx="17">
                  <c:v>3.52</c:v>
                </c:pt>
                <c:pt idx="18">
                  <c:v>3.67</c:v>
                </c:pt>
                <c:pt idx="19">
                  <c:v>3.03</c:v>
                </c:pt>
                <c:pt idx="20">
                  <c:v>3.32</c:v>
                </c:pt>
                <c:pt idx="21">
                  <c:v>3.48</c:v>
                </c:pt>
                <c:pt idx="22">
                  <c:v>3.3</c:v>
                </c:pt>
                <c:pt idx="23">
                  <c:v>3.06</c:v>
                </c:pt>
                <c:pt idx="24">
                  <c:v>3.38</c:v>
                </c:pt>
                <c:pt idx="25">
                  <c:v>2.42</c:v>
                </c:pt>
                <c:pt idx="26">
                  <c:v>1.92</c:v>
                </c:pt>
                <c:pt idx="27">
                  <c:v>1.73</c:v>
                </c:pt>
                <c:pt idx="28">
                  <c:v>1.62</c:v>
                </c:pt>
                <c:pt idx="29">
                  <c:v>1.69</c:v>
                </c:pt>
                <c:pt idx="30">
                  <c:v>1.55</c:v>
                </c:pt>
                <c:pt idx="31">
                  <c:v>1.6</c:v>
                </c:pt>
                <c:pt idx="32">
                  <c:v>1.24</c:v>
                </c:pt>
                <c:pt idx="33">
                  <c:v>1.52</c:v>
                </c:pt>
                <c:pt idx="34">
                  <c:v>1.8</c:v>
                </c:pt>
                <c:pt idx="35">
                  <c:v>2.13</c:v>
                </c:pt>
                <c:pt idx="36">
                  <c:v>2.29</c:v>
                </c:pt>
                <c:pt idx="37">
                  <c:v>2.15</c:v>
                </c:pt>
                <c:pt idx="38">
                  <c:v>1.88</c:v>
                </c:pt>
                <c:pt idx="39">
                  <c:v>1.64</c:v>
                </c:pt>
                <c:pt idx="40">
                  <c:v>1.63</c:v>
                </c:pt>
                <c:pt idx="41">
                  <c:v>1.96</c:v>
                </c:pt>
                <c:pt idx="42">
                  <c:v>2.2000000000000002</c:v>
                </c:pt>
                <c:pt idx="43">
                  <c:v>1.84</c:v>
                </c:pt>
                <c:pt idx="44">
                  <c:v>1.83</c:v>
                </c:pt>
                <c:pt idx="45">
                  <c:v>1.26</c:v>
                </c:pt>
                <c:pt idx="46">
                  <c:v>1.69</c:v>
                </c:pt>
                <c:pt idx="47">
                  <c:v>1.68</c:v>
                </c:pt>
                <c:pt idx="48">
                  <c:v>1.48</c:v>
                </c:pt>
                <c:pt idx="49">
                  <c:v>3.04</c:v>
                </c:pt>
                <c:pt idx="50">
                  <c:v>3.32</c:v>
                </c:pt>
                <c:pt idx="51">
                  <c:v>2.99</c:v>
                </c:pt>
                <c:pt idx="52">
                  <c:v>3.09</c:v>
                </c:pt>
                <c:pt idx="53">
                  <c:v>3.37</c:v>
                </c:pt>
                <c:pt idx="54">
                  <c:v>3.02</c:v>
                </c:pt>
                <c:pt idx="55">
                  <c:v>2.87</c:v>
                </c:pt>
                <c:pt idx="56">
                  <c:v>2.99</c:v>
                </c:pt>
                <c:pt idx="57">
                  <c:v>3.28</c:v>
                </c:pt>
                <c:pt idx="58">
                  <c:v>3.33</c:v>
                </c:pt>
                <c:pt idx="59">
                  <c:v>3.52</c:v>
                </c:pt>
                <c:pt idx="60">
                  <c:v>3.66</c:v>
                </c:pt>
                <c:pt idx="61">
                  <c:v>3.78</c:v>
                </c:pt>
                <c:pt idx="62">
                  <c:v>3.77</c:v>
                </c:pt>
                <c:pt idx="63">
                  <c:v>3.92</c:v>
                </c:pt>
                <c:pt idx="64">
                  <c:v>3.9</c:v>
                </c:pt>
                <c:pt idx="65">
                  <c:v>4.09</c:v>
                </c:pt>
                <c:pt idx="66">
                  <c:v>3.93</c:v>
                </c:pt>
                <c:pt idx="67">
                  <c:v>3.55</c:v>
                </c:pt>
                <c:pt idx="68">
                  <c:v>3.17</c:v>
                </c:pt>
                <c:pt idx="69">
                  <c:v>3.47</c:v>
                </c:pt>
                <c:pt idx="70">
                  <c:v>3.25</c:v>
                </c:pt>
                <c:pt idx="71">
                  <c:v>3.41</c:v>
                </c:pt>
                <c:pt idx="72">
                  <c:v>3.01</c:v>
                </c:pt>
                <c:pt idx="73">
                  <c:v>1.98</c:v>
                </c:pt>
                <c:pt idx="74">
                  <c:v>1.88</c:v>
                </c:pt>
                <c:pt idx="75">
                  <c:v>2.29</c:v>
                </c:pt>
                <c:pt idx="76">
                  <c:v>2.61</c:v>
                </c:pt>
                <c:pt idx="77">
                  <c:v>2.76</c:v>
                </c:pt>
                <c:pt idx="78">
                  <c:v>2.35</c:v>
                </c:pt>
                <c:pt idx="79">
                  <c:v>2.16</c:v>
                </c:pt>
                <c:pt idx="80">
                  <c:v>2.57</c:v>
                </c:pt>
                <c:pt idx="81">
                  <c:v>2.34</c:v>
                </c:pt>
                <c:pt idx="82">
                  <c:v>1</c:v>
                </c:pt>
                <c:pt idx="83">
                  <c:v>1.73</c:v>
                </c:pt>
                <c:pt idx="84">
                  <c:v>2.58</c:v>
                </c:pt>
                <c:pt idx="85">
                  <c:v>2.85</c:v>
                </c:pt>
                <c:pt idx="86">
                  <c:v>2.17</c:v>
                </c:pt>
                <c:pt idx="87">
                  <c:v>3.28</c:v>
                </c:pt>
                <c:pt idx="88">
                  <c:v>3.74</c:v>
                </c:pt>
                <c:pt idx="89">
                  <c:v>3.87</c:v>
                </c:pt>
                <c:pt idx="90">
                  <c:v>2.91</c:v>
                </c:pt>
                <c:pt idx="91">
                  <c:v>3.3</c:v>
                </c:pt>
                <c:pt idx="92">
                  <c:v>3.06</c:v>
                </c:pt>
                <c:pt idx="93">
                  <c:v>2.78</c:v>
                </c:pt>
                <c:pt idx="94">
                  <c:v>2.87</c:v>
                </c:pt>
                <c:pt idx="95">
                  <c:v>3.15</c:v>
                </c:pt>
                <c:pt idx="96">
                  <c:v>2.8</c:v>
                </c:pt>
                <c:pt idx="97">
                  <c:v>3.54</c:v>
                </c:pt>
                <c:pt idx="98">
                  <c:v>4.5</c:v>
                </c:pt>
                <c:pt idx="99">
                  <c:v>5.22</c:v>
                </c:pt>
                <c:pt idx="100">
                  <c:v>4.9400000000000004</c:v>
                </c:pt>
                <c:pt idx="101">
                  <c:v>5.15</c:v>
                </c:pt>
                <c:pt idx="102">
                  <c:v>5.08</c:v>
                </c:pt>
                <c:pt idx="103">
                  <c:v>4.4000000000000004</c:v>
                </c:pt>
                <c:pt idx="104">
                  <c:v>2.35</c:v>
                </c:pt>
                <c:pt idx="105">
                  <c:v>2.46</c:v>
                </c:pt>
                <c:pt idx="106">
                  <c:v>3.93</c:v>
                </c:pt>
                <c:pt idx="109">
                  <c:v>4.54</c:v>
                </c:pt>
                <c:pt idx="110">
                  <c:v>2.77</c:v>
                </c:pt>
                <c:pt idx="111">
                  <c:v>4.38</c:v>
                </c:pt>
                <c:pt idx="112">
                  <c:v>2.5</c:v>
                </c:pt>
                <c:pt idx="113">
                  <c:v>2.65</c:v>
                </c:pt>
                <c:pt idx="114">
                  <c:v>2.89</c:v>
                </c:pt>
                <c:pt idx="115">
                  <c:v>2.41</c:v>
                </c:pt>
                <c:pt idx="116">
                  <c:v>2.78</c:v>
                </c:pt>
                <c:pt idx="117">
                  <c:v>2.84</c:v>
                </c:pt>
                <c:pt idx="118">
                  <c:v>2.41</c:v>
                </c:pt>
                <c:pt idx="119">
                  <c:v>2.37</c:v>
                </c:pt>
                <c:pt idx="120">
                  <c:v>2.31</c:v>
                </c:pt>
                <c:pt idx="121">
                  <c:v>2.78</c:v>
                </c:pt>
                <c:pt idx="122">
                  <c:v>3.04</c:v>
                </c:pt>
                <c:pt idx="123">
                  <c:v>2.91</c:v>
                </c:pt>
                <c:pt idx="124">
                  <c:v>3.2</c:v>
                </c:pt>
                <c:pt idx="125">
                  <c:v>3.28</c:v>
                </c:pt>
                <c:pt idx="126">
                  <c:v>3.42</c:v>
                </c:pt>
                <c:pt idx="127">
                  <c:v>3.49</c:v>
                </c:pt>
                <c:pt idx="128">
                  <c:v>3.05</c:v>
                </c:pt>
                <c:pt idx="129">
                  <c:v>3.13</c:v>
                </c:pt>
                <c:pt idx="130">
                  <c:v>3.03</c:v>
                </c:pt>
                <c:pt idx="131">
                  <c:v>3.02</c:v>
                </c:pt>
                <c:pt idx="132">
                  <c:v>3.33</c:v>
                </c:pt>
                <c:pt idx="133">
                  <c:v>3.41</c:v>
                </c:pt>
                <c:pt idx="134">
                  <c:v>3.3</c:v>
                </c:pt>
                <c:pt idx="135">
                  <c:v>3.44</c:v>
                </c:pt>
                <c:pt idx="136">
                  <c:v>3.21</c:v>
                </c:pt>
                <c:pt idx="137">
                  <c:v>3.17</c:v>
                </c:pt>
                <c:pt idx="138">
                  <c:v>3.41</c:v>
                </c:pt>
                <c:pt idx="139">
                  <c:v>2.91</c:v>
                </c:pt>
                <c:pt idx="140">
                  <c:v>3.11</c:v>
                </c:pt>
                <c:pt idx="141">
                  <c:v>3.59</c:v>
                </c:pt>
                <c:pt idx="142">
                  <c:v>3.57</c:v>
                </c:pt>
                <c:pt idx="143">
                  <c:v>3.23</c:v>
                </c:pt>
                <c:pt idx="144">
                  <c:v>3.29</c:v>
                </c:pt>
                <c:pt idx="145">
                  <c:v>2.87</c:v>
                </c:pt>
                <c:pt idx="146">
                  <c:v>2.54</c:v>
                </c:pt>
                <c:pt idx="147">
                  <c:v>3.22</c:v>
                </c:pt>
                <c:pt idx="148">
                  <c:v>3.29</c:v>
                </c:pt>
                <c:pt idx="149">
                  <c:v>2.83</c:v>
                </c:pt>
                <c:pt idx="150">
                  <c:v>2.57</c:v>
                </c:pt>
                <c:pt idx="151">
                  <c:v>2.23</c:v>
                </c:pt>
                <c:pt idx="152">
                  <c:v>2.52</c:v>
                </c:pt>
                <c:pt idx="153">
                  <c:v>2.31</c:v>
                </c:pt>
                <c:pt idx="154">
                  <c:v>2.33</c:v>
                </c:pt>
                <c:pt idx="155">
                  <c:v>2.78</c:v>
                </c:pt>
                <c:pt idx="156">
                  <c:v>1.33</c:v>
                </c:pt>
                <c:pt idx="157">
                  <c:v>2.68</c:v>
                </c:pt>
                <c:pt idx="158">
                  <c:v>2.93</c:v>
                </c:pt>
                <c:pt idx="159">
                  <c:v>2.37</c:v>
                </c:pt>
                <c:pt idx="160">
                  <c:v>1.1599999999999999</c:v>
                </c:pt>
                <c:pt idx="161">
                  <c:v>1.28</c:v>
                </c:pt>
                <c:pt idx="162">
                  <c:v>1.3</c:v>
                </c:pt>
                <c:pt idx="163">
                  <c:v>0.99</c:v>
                </c:pt>
                <c:pt idx="164">
                  <c:v>0.77</c:v>
                </c:pt>
                <c:pt idx="165">
                  <c:v>1.24</c:v>
                </c:pt>
                <c:pt idx="166">
                  <c:v>1.56</c:v>
                </c:pt>
                <c:pt idx="167">
                  <c:v>1.3</c:v>
                </c:pt>
                <c:pt idx="168">
                  <c:v>1.1200000000000001</c:v>
                </c:pt>
                <c:pt idx="169">
                  <c:v>2.78</c:v>
                </c:pt>
                <c:pt idx="170">
                  <c:v>3.04</c:v>
                </c:pt>
                <c:pt idx="171">
                  <c:v>3.53</c:v>
                </c:pt>
                <c:pt idx="172">
                  <c:v>3.86</c:v>
                </c:pt>
                <c:pt idx="173">
                  <c:v>3.65</c:v>
                </c:pt>
                <c:pt idx="174">
                  <c:v>3.71</c:v>
                </c:pt>
                <c:pt idx="175">
                  <c:v>3.22</c:v>
                </c:pt>
                <c:pt idx="176">
                  <c:v>2.7</c:v>
                </c:pt>
                <c:pt idx="177">
                  <c:v>2.78</c:v>
                </c:pt>
                <c:pt idx="178">
                  <c:v>2.91</c:v>
                </c:pt>
                <c:pt idx="179">
                  <c:v>2.71</c:v>
                </c:pt>
                <c:pt idx="180">
                  <c:v>3.05</c:v>
                </c:pt>
                <c:pt idx="181">
                  <c:v>3.19</c:v>
                </c:pt>
                <c:pt idx="182">
                  <c:v>3.49</c:v>
                </c:pt>
                <c:pt idx="183">
                  <c:v>2.96</c:v>
                </c:pt>
                <c:pt idx="184">
                  <c:v>2.86</c:v>
                </c:pt>
                <c:pt idx="185">
                  <c:v>3.08</c:v>
                </c:pt>
                <c:pt idx="186">
                  <c:v>3.33</c:v>
                </c:pt>
                <c:pt idx="187">
                  <c:v>3.07</c:v>
                </c:pt>
                <c:pt idx="188">
                  <c:v>2.89</c:v>
                </c:pt>
                <c:pt idx="189">
                  <c:v>3.21</c:v>
                </c:pt>
                <c:pt idx="190">
                  <c:v>3.76</c:v>
                </c:pt>
                <c:pt idx="191">
                  <c:v>4.33</c:v>
                </c:pt>
                <c:pt idx="192">
                  <c:v>4.33</c:v>
                </c:pt>
                <c:pt idx="193">
                  <c:v>3.45</c:v>
                </c:pt>
                <c:pt idx="194">
                  <c:v>3.36</c:v>
                </c:pt>
                <c:pt idx="195">
                  <c:v>2.69</c:v>
                </c:pt>
                <c:pt idx="196">
                  <c:v>3.04</c:v>
                </c:pt>
                <c:pt idx="197">
                  <c:v>3.59</c:v>
                </c:pt>
                <c:pt idx="198">
                  <c:v>2.63</c:v>
                </c:pt>
                <c:pt idx="199">
                  <c:v>1.72</c:v>
                </c:pt>
                <c:pt idx="200">
                  <c:v>1.85</c:v>
                </c:pt>
                <c:pt idx="201">
                  <c:v>2</c:v>
                </c:pt>
                <c:pt idx="253">
                  <c:v>3.34</c:v>
                </c:pt>
                <c:pt idx="254">
                  <c:v>2.97</c:v>
                </c:pt>
                <c:pt idx="255">
                  <c:v>2.85</c:v>
                </c:pt>
                <c:pt idx="256">
                  <c:v>2.68</c:v>
                </c:pt>
                <c:pt idx="257">
                  <c:v>1.53</c:v>
                </c:pt>
                <c:pt idx="258">
                  <c:v>1.67</c:v>
                </c:pt>
                <c:pt idx="259">
                  <c:v>2.13</c:v>
                </c:pt>
                <c:pt idx="260">
                  <c:v>2.52</c:v>
                </c:pt>
                <c:pt idx="261">
                  <c:v>2.57</c:v>
                </c:pt>
                <c:pt idx="262">
                  <c:v>2.58</c:v>
                </c:pt>
                <c:pt idx="263">
                  <c:v>2.4700000000000002</c:v>
                </c:pt>
                <c:pt idx="264">
                  <c:v>2.57</c:v>
                </c:pt>
                <c:pt idx="265">
                  <c:v>3.02</c:v>
                </c:pt>
                <c:pt idx="266">
                  <c:v>2.89</c:v>
                </c:pt>
                <c:pt idx="267">
                  <c:v>2.61</c:v>
                </c:pt>
                <c:pt idx="268">
                  <c:v>2.95</c:v>
                </c:pt>
                <c:pt idx="269" formatCode="0.00">
                  <c:v>1.256899</c:v>
                </c:pt>
                <c:pt idx="270" formatCode="0.00">
                  <c:v>1.4088449999999999</c:v>
                </c:pt>
                <c:pt idx="271" formatCode="0.00">
                  <c:v>1.4464520000000001</c:v>
                </c:pt>
                <c:pt idx="272" formatCode="0.00">
                  <c:v>1.7687870000000001</c:v>
                </c:pt>
                <c:pt idx="273" formatCode="0.00">
                  <c:v>0.66862200000000005</c:v>
                </c:pt>
                <c:pt idx="274">
                  <c:v>2.52</c:v>
                </c:pt>
                <c:pt idx="275">
                  <c:v>3.48</c:v>
                </c:pt>
                <c:pt idx="276">
                  <c:v>2.62</c:v>
                </c:pt>
                <c:pt idx="277">
                  <c:v>1.79</c:v>
                </c:pt>
                <c:pt idx="278">
                  <c:v>1.85</c:v>
                </c:pt>
                <c:pt idx="279">
                  <c:v>1.65</c:v>
                </c:pt>
                <c:pt idx="280">
                  <c:v>1.86</c:v>
                </c:pt>
                <c:pt idx="281">
                  <c:v>1.78</c:v>
                </c:pt>
                <c:pt idx="282">
                  <c:v>1.97</c:v>
                </c:pt>
                <c:pt idx="283">
                  <c:v>2.09</c:v>
                </c:pt>
                <c:pt idx="284">
                  <c:v>2.0299999999999998</c:v>
                </c:pt>
                <c:pt idx="285">
                  <c:v>2.0699999999999998</c:v>
                </c:pt>
                <c:pt idx="286">
                  <c:v>2.0099999999999998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A6C-4B24-81D0-EA87B47FF769}"/>
            </c:ext>
          </c:extLst>
        </c:ser>
        <c:dLbls/>
        <c:marker val="1"/>
        <c:axId val="108181376"/>
        <c:axId val="108384256"/>
      </c:lineChart>
      <c:catAx>
        <c:axId val="108181376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8384256"/>
        <c:crosses val="autoZero"/>
        <c:lblAlgn val="ctr"/>
        <c:lblOffset val="100"/>
        <c:tickLblSkip val="24"/>
        <c:tickMarkSkip val="24"/>
      </c:catAx>
      <c:valAx>
        <c:axId val="108384256"/>
        <c:scaling>
          <c:orientation val="minMax"/>
          <c:max val="1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Concentração (ppb)</a:t>
                </a:r>
              </a:p>
            </c:rich>
          </c:tx>
          <c:layout>
            <c:manualLayout>
              <c:xMode val="edge"/>
              <c:yMode val="edge"/>
              <c:x val="2.2782568020581588E-2"/>
              <c:y val="0.3161576641986063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8181376"/>
        <c:crosses val="autoZero"/>
        <c:crossBetween val="midCat"/>
        <c:majorUnit val="1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344772744991046"/>
          <c:y val="0.92802511522818676"/>
          <c:w val="0.35572256438242256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EMQAr PMF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/>
              <a:t>Concentrações de Dióxido</a:t>
            </a:r>
            <a:r>
              <a:rPr lang="pt-BR" sz="1200" b="1" baseline="0"/>
              <a:t> de Enxofre</a:t>
            </a:r>
            <a:r>
              <a:rPr lang="pt-BR" sz="1200" b="1"/>
              <a:t> (Médias</a:t>
            </a:r>
            <a:r>
              <a:rPr lang="pt-BR" sz="1200" b="1" baseline="0"/>
              <a:t> Diárias</a:t>
            </a:r>
            <a:r>
              <a:rPr lang="pt-BR" sz="1200" b="1"/>
              <a:t>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Período: 01 a 12 de janeiro de 2021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28352504374453191"/>
          <c:y val="5.4104927895249073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9.7401027996500453E-2"/>
          <c:y val="0.20221410245067684"/>
          <c:w val="0.88037290460643636"/>
          <c:h val="0.51113226577014936"/>
        </c:manualLayout>
      </c:layout>
      <c:lineChart>
        <c:grouping val="standard"/>
        <c:ser>
          <c:idx val="0"/>
          <c:order val="0"/>
          <c:tx>
            <c:v>Dióxido de Enxofre [µg/m³] - Médias Diárias</c:v>
          </c:tx>
          <c:spPr>
            <a:ln w="12700">
              <a:solidFill>
                <a:srgbClr val="0000CC"/>
              </a:solidFill>
            </a:ln>
          </c:spPr>
          <c:marker>
            <c:symbol val="diamond"/>
            <c:size val="4"/>
            <c:spPr>
              <a:solidFill>
                <a:srgbClr val="0000CC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'CALC. SO2'!$A$13:$A$24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SO2'!$C$13:$C$24</c:f>
              <c:numCache>
                <c:formatCode>0.00</c:formatCode>
                <c:ptCount val="12"/>
                <c:pt idx="0">
                  <c:v>8.6507484600000009</c:v>
                </c:pt>
                <c:pt idx="1">
                  <c:v>4.7674144499999995</c:v>
                </c:pt>
                <c:pt idx="2">
                  <c:v>8.563194600000001</c:v>
                </c:pt>
                <c:pt idx="3">
                  <c:v>6.7523245200000011</c:v>
                </c:pt>
                <c:pt idx="4">
                  <c:v>8.9584488327272727</c:v>
                </c:pt>
                <c:pt idx="5">
                  <c:v>8.15105082</c:v>
                </c:pt>
                <c:pt idx="6">
                  <c:v>5.5190963699999998</c:v>
                </c:pt>
                <c:pt idx="7">
                  <c:v>8.0325327899999994</c:v>
                </c:pt>
                <c:pt idx="8">
                  <c:v>7.3442740320000013</c:v>
                </c:pt>
                <c:pt idx="10">
                  <c:v>6.3621177381818192</c:v>
                </c:pt>
                <c:pt idx="11">
                  <c:v>6.3807544800000002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55F-4447-BD19-D94D76791AFE}"/>
            </c:ext>
          </c:extLst>
        </c:ser>
        <c:ser>
          <c:idx val="1"/>
          <c:order val="1"/>
          <c:tx>
            <c:strRef>
              <c:f>'CALC. SO2'!$O$10:$O$12</c:f>
              <c:strCache>
                <c:ptCount val="1"/>
                <c:pt idx="0">
                  <c:v>Padrão Intermediário I (CONAMA 491/18) - 125 µg/m³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'CALC. SO2'!$A$13:$A$24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SO2'!$O$13:$O$24</c:f>
              <c:numCache>
                <c:formatCode>General</c:formatCode>
                <c:ptCount val="12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55F-4447-BD19-D94D76791AFE}"/>
            </c:ext>
          </c:extLst>
        </c:ser>
        <c:dLbls/>
        <c:marker val="1"/>
        <c:axId val="109252992"/>
        <c:axId val="109254912"/>
      </c:lineChart>
      <c:catAx>
        <c:axId val="109252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200" b="1"/>
                  <a:t>Data</a:t>
                </a:r>
              </a:p>
            </c:rich>
          </c:tx>
          <c:layout>
            <c:manualLayout>
              <c:xMode val="edge"/>
              <c:yMode val="edge"/>
              <c:x val="0.47577580927384089"/>
              <c:y val="0.84071060780323803"/>
            </c:manualLayout>
          </c:layout>
        </c:title>
        <c:numFmt formatCode="dd/mm/yy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9254912"/>
        <c:crosses val="autoZero"/>
        <c:lblAlgn val="ctr"/>
        <c:lblOffset val="100"/>
        <c:tickLblSkip val="1"/>
        <c:tickMarkSkip val="1"/>
      </c:catAx>
      <c:valAx>
        <c:axId val="109254912"/>
        <c:scaling>
          <c:orientation val="minMax"/>
          <c:max val="150"/>
          <c:min val="0"/>
        </c:scaling>
        <c:axPos val="l"/>
        <c:majorGridlines>
          <c:spPr>
            <a:ln w="3175">
              <a:solidFill>
                <a:sysClr val="window" lastClr="FFFFFF">
                  <a:lumMod val="50000"/>
                </a:sys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Concentração (µg/m³)</a:t>
                </a:r>
              </a:p>
            </c:rich>
          </c:tx>
          <c:layout>
            <c:manualLayout>
              <c:xMode val="edge"/>
              <c:yMode val="edge"/>
              <c:x val="3.1626312335958008E-2"/>
              <c:y val="0.3260484827037070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9252992"/>
        <c:crosses val="autoZero"/>
        <c:crossBetween val="midCat"/>
        <c:majorUnit val="15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047528433945767"/>
          <c:y val="0.88617305140228253"/>
          <c:w val="0.45269203849518808"/>
          <c:h val="8.4669886852378737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3175">
          <a:solidFill>
            <a:srgbClr val="000000">
              <a:alpha val="50000"/>
            </a:srgb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  <a:tileRect/>
    </a:gradFill>
    <a:ln w="9525"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55503803865917"/>
          <c:y val="0.15901696434287588"/>
          <c:w val="0.85118004942013981"/>
          <c:h val="0.66767530675946363"/>
        </c:manualLayout>
      </c:layout>
      <c:lineChart>
        <c:grouping val="standard"/>
        <c:ser>
          <c:idx val="0"/>
          <c:order val="0"/>
          <c:tx>
            <c:v>Dióxido de Enxofre (SO2)</c:v>
          </c:tx>
          <c:spPr>
            <a:ln w="22225">
              <a:solidFill>
                <a:srgbClr val="0000CC"/>
              </a:solidFill>
            </a:ln>
          </c:spPr>
          <c:marker>
            <c:symbol val="diamond"/>
            <c:size val="6"/>
            <c:spPr>
              <a:solidFill>
                <a:srgbClr val="0000CC"/>
              </a:solidFill>
              <a:ln>
                <a:noFill/>
              </a:ln>
            </c:spPr>
          </c:marker>
          <c:cat>
            <c:numRef>
              <c:f>'CALC. SO2'!$A$13:$A$24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SO2'!$N$13:$N$24</c:f>
              <c:numCache>
                <c:formatCode>0</c:formatCode>
                <c:ptCount val="12"/>
                <c:pt idx="0">
                  <c:v>17.301496920000002</c:v>
                </c:pt>
                <c:pt idx="1">
                  <c:v>9.5348288999999991</c:v>
                </c:pt>
                <c:pt idx="2">
                  <c:v>17.126389200000002</c:v>
                </c:pt>
                <c:pt idx="3">
                  <c:v>13.504649040000004</c:v>
                </c:pt>
                <c:pt idx="4">
                  <c:v>17.916897665454545</c:v>
                </c:pt>
                <c:pt idx="5">
                  <c:v>16.30210164</c:v>
                </c:pt>
                <c:pt idx="6">
                  <c:v>11.03819274</c:v>
                </c:pt>
                <c:pt idx="7">
                  <c:v>16.065065579999999</c:v>
                </c:pt>
                <c:pt idx="8">
                  <c:v>14.688548064000003</c:v>
                </c:pt>
                <c:pt idx="10">
                  <c:v>12.724235476363638</c:v>
                </c:pt>
                <c:pt idx="11">
                  <c:v>12.76150896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AF9-49A5-9EC2-E8C0BF8F2C2F}"/>
            </c:ext>
          </c:extLst>
        </c:ser>
        <c:dLbls/>
        <c:marker val="1"/>
        <c:axId val="109294720"/>
        <c:axId val="109302912"/>
      </c:lineChart>
      <c:catAx>
        <c:axId val="109294720"/>
        <c:scaling>
          <c:orientation val="minMax"/>
        </c:scaling>
        <c:axPos val="b"/>
        <c:numFmt formatCode="dd/mm/yyyy" sourceLinked="0"/>
        <c:tickLblPos val="nextTo"/>
        <c:crossAx val="109302912"/>
        <c:crosses val="autoZero"/>
        <c:lblAlgn val="ctr"/>
        <c:lblOffset val="100"/>
        <c:tickLblSkip val="1"/>
        <c:tickMarkSkip val="1"/>
        <c:noMultiLvlLbl val="1"/>
      </c:catAx>
      <c:valAx>
        <c:axId val="109302912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109294720"/>
        <c:crosses val="autoZero"/>
        <c:crossBetween val="midCat"/>
        <c:majorUnit val="40"/>
      </c:valAx>
      <c:spPr>
        <a:gradFill>
          <a:gsLst>
            <a:gs pos="20000">
              <a:srgbClr val="80F200"/>
            </a:gs>
            <a:gs pos="20000">
              <a:srgbClr val="00E400"/>
            </a:gs>
            <a:gs pos="20000">
              <a:srgbClr val="FFFF00"/>
            </a:gs>
            <a:gs pos="40000">
              <a:srgbClr val="FFFF00"/>
            </a:gs>
            <a:gs pos="60000">
              <a:srgbClr val="FF7E00"/>
            </a:gs>
            <a:gs pos="40000">
              <a:srgbClr val="FF7E00"/>
            </a:gs>
            <a:gs pos="99000">
              <a:srgbClr val="FF0000"/>
            </a:gs>
            <a:gs pos="60000">
              <a:srgbClr val="FF0000"/>
            </a:gs>
          </a:gsLst>
          <a:lin ang="16200000" scaled="0"/>
        </a:gradFill>
      </c:spPr>
    </c:plotArea>
    <c:legend>
      <c:legendPos val="r"/>
      <c:layout>
        <c:manualLayout>
          <c:xMode val="edge"/>
          <c:yMode val="edge"/>
          <c:x val="0.79959593992819522"/>
          <c:y val="0.42963130721513065"/>
          <c:w val="0.17905213978839554"/>
          <c:h val="0.12781735061698721"/>
        </c:manualLayout>
      </c:layout>
      <c:txPr>
        <a:bodyPr/>
        <a:lstStyle/>
        <a:p>
          <a:pPr>
            <a:defRPr sz="1100"/>
          </a:pPr>
          <a:endParaRPr lang="pt-BR"/>
        </a:p>
      </c:txPr>
    </c:legend>
    <c:plotVisOnly val="1"/>
    <c:dispBlanksAs val="gap"/>
  </c:chart>
  <c:spPr>
    <a:gradFill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</a:gradFill>
    <a:ln>
      <a:solidFill>
        <a:sysClr val="windowText" lastClr="000000"/>
      </a:solidFill>
    </a:ln>
  </c:spPr>
  <c:printSettings>
    <c:headerFooter/>
    <c:pageMargins b="0.78740157480314954" l="0.51181102362204722" r="0.51181102362204722" t="0.78740157480314954" header="0.31496062992127005" footer="0.31496062992127005"/>
    <c:pageSetup paperSize="9" orientation="landscape"/>
  </c:printSettings>
  <c:userShapes r:id="rId2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Concentrações de Partículas em Suspensão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33191050128634919"/>
          <c:y val="3.847183311921000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7778488085028986E-2"/>
          <c:y val="0.16306416563514281"/>
          <c:w val="0.89375000000000004"/>
          <c:h val="0.51870748299320002"/>
        </c:manualLayout>
      </c:layout>
      <c:lineChart>
        <c:grouping val="standard"/>
        <c:ser>
          <c:idx val="1"/>
          <c:order val="0"/>
          <c:tx>
            <c:v>Partículas Inaláveis Finas [PM2,5]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Parâmetros!$K$2:$K$288</c:f>
              <c:numCache>
                <c:formatCode>General</c:formatCode>
                <c:ptCount val="287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13</c:v>
                </c:pt>
                <c:pt idx="4">
                  <c:v>28</c:v>
                </c:pt>
                <c:pt idx="5">
                  <c:v>12</c:v>
                </c:pt>
                <c:pt idx="6">
                  <c:v>14</c:v>
                </c:pt>
                <c:pt idx="7">
                  <c:v>12</c:v>
                </c:pt>
                <c:pt idx="8">
                  <c:v>9</c:v>
                </c:pt>
                <c:pt idx="9">
                  <c:v>13</c:v>
                </c:pt>
                <c:pt idx="10">
                  <c:v>10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14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13</c:v>
                </c:pt>
                <c:pt idx="20">
                  <c:v>14</c:v>
                </c:pt>
                <c:pt idx="21">
                  <c:v>13</c:v>
                </c:pt>
                <c:pt idx="22">
                  <c:v>11</c:v>
                </c:pt>
                <c:pt idx="23">
                  <c:v>15</c:v>
                </c:pt>
                <c:pt idx="24">
                  <c:v>9</c:v>
                </c:pt>
                <c:pt idx="25">
                  <c:v>13</c:v>
                </c:pt>
                <c:pt idx="26">
                  <c:v>10</c:v>
                </c:pt>
                <c:pt idx="27">
                  <c:v>16</c:v>
                </c:pt>
                <c:pt idx="28">
                  <c:v>10</c:v>
                </c:pt>
                <c:pt idx="29">
                  <c:v>8</c:v>
                </c:pt>
                <c:pt idx="30">
                  <c:v>13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8</c:v>
                </c:pt>
                <c:pt idx="35">
                  <c:v>10</c:v>
                </c:pt>
                <c:pt idx="36">
                  <c:v>7</c:v>
                </c:pt>
                <c:pt idx="37">
                  <c:v>5</c:v>
                </c:pt>
                <c:pt idx="38">
                  <c:v>9</c:v>
                </c:pt>
                <c:pt idx="39">
                  <c:v>7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10</c:v>
                </c:pt>
                <c:pt idx="45">
                  <c:v>6</c:v>
                </c:pt>
                <c:pt idx="46">
                  <c:v>14</c:v>
                </c:pt>
                <c:pt idx="47">
                  <c:v>9</c:v>
                </c:pt>
                <c:pt idx="48">
                  <c:v>11</c:v>
                </c:pt>
                <c:pt idx="49">
                  <c:v>9</c:v>
                </c:pt>
                <c:pt idx="50">
                  <c:v>14</c:v>
                </c:pt>
                <c:pt idx="51">
                  <c:v>10</c:v>
                </c:pt>
                <c:pt idx="52">
                  <c:v>10</c:v>
                </c:pt>
                <c:pt idx="53">
                  <c:v>9</c:v>
                </c:pt>
                <c:pt idx="54">
                  <c:v>11</c:v>
                </c:pt>
                <c:pt idx="55">
                  <c:v>13</c:v>
                </c:pt>
                <c:pt idx="56">
                  <c:v>13</c:v>
                </c:pt>
                <c:pt idx="57">
                  <c:v>11</c:v>
                </c:pt>
                <c:pt idx="58">
                  <c:v>16</c:v>
                </c:pt>
                <c:pt idx="59">
                  <c:v>10</c:v>
                </c:pt>
                <c:pt idx="60">
                  <c:v>12</c:v>
                </c:pt>
                <c:pt idx="61">
                  <c:v>15</c:v>
                </c:pt>
                <c:pt idx="62">
                  <c:v>13</c:v>
                </c:pt>
                <c:pt idx="63">
                  <c:v>11</c:v>
                </c:pt>
                <c:pt idx="64">
                  <c:v>9</c:v>
                </c:pt>
                <c:pt idx="65">
                  <c:v>11</c:v>
                </c:pt>
                <c:pt idx="66">
                  <c:v>16</c:v>
                </c:pt>
                <c:pt idx="67">
                  <c:v>14</c:v>
                </c:pt>
                <c:pt idx="68">
                  <c:v>11</c:v>
                </c:pt>
                <c:pt idx="69">
                  <c:v>9</c:v>
                </c:pt>
                <c:pt idx="70">
                  <c:v>15</c:v>
                </c:pt>
                <c:pt idx="71">
                  <c:v>12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10</c:v>
                </c:pt>
                <c:pt idx="76">
                  <c:v>13</c:v>
                </c:pt>
                <c:pt idx="77">
                  <c:v>10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10</c:v>
                </c:pt>
                <c:pt idx="84">
                  <c:v>6</c:v>
                </c:pt>
                <c:pt idx="85">
                  <c:v>10</c:v>
                </c:pt>
                <c:pt idx="86">
                  <c:v>10</c:v>
                </c:pt>
                <c:pt idx="87">
                  <c:v>8</c:v>
                </c:pt>
                <c:pt idx="88">
                  <c:v>8</c:v>
                </c:pt>
                <c:pt idx="89">
                  <c:v>10</c:v>
                </c:pt>
                <c:pt idx="90">
                  <c:v>12</c:v>
                </c:pt>
                <c:pt idx="91">
                  <c:v>11</c:v>
                </c:pt>
                <c:pt idx="92">
                  <c:v>17</c:v>
                </c:pt>
                <c:pt idx="93">
                  <c:v>11</c:v>
                </c:pt>
                <c:pt idx="94">
                  <c:v>10</c:v>
                </c:pt>
                <c:pt idx="95">
                  <c:v>12</c:v>
                </c:pt>
                <c:pt idx="96">
                  <c:v>16</c:v>
                </c:pt>
                <c:pt idx="97">
                  <c:v>13</c:v>
                </c:pt>
                <c:pt idx="98">
                  <c:v>12</c:v>
                </c:pt>
                <c:pt idx="99">
                  <c:v>13</c:v>
                </c:pt>
                <c:pt idx="100">
                  <c:v>10</c:v>
                </c:pt>
                <c:pt idx="101">
                  <c:v>10</c:v>
                </c:pt>
                <c:pt idx="102">
                  <c:v>9</c:v>
                </c:pt>
                <c:pt idx="103">
                  <c:v>13</c:v>
                </c:pt>
                <c:pt idx="104">
                  <c:v>9</c:v>
                </c:pt>
                <c:pt idx="105">
                  <c:v>8</c:v>
                </c:pt>
                <c:pt idx="106">
                  <c:v>10</c:v>
                </c:pt>
                <c:pt idx="107">
                  <c:v>7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12</c:v>
                </c:pt>
                <c:pt idx="112">
                  <c:v>12</c:v>
                </c:pt>
                <c:pt idx="113">
                  <c:v>11</c:v>
                </c:pt>
                <c:pt idx="114">
                  <c:v>15</c:v>
                </c:pt>
                <c:pt idx="115">
                  <c:v>11</c:v>
                </c:pt>
                <c:pt idx="116">
                  <c:v>9</c:v>
                </c:pt>
                <c:pt idx="117">
                  <c:v>15</c:v>
                </c:pt>
                <c:pt idx="118">
                  <c:v>14</c:v>
                </c:pt>
                <c:pt idx="119">
                  <c:v>11</c:v>
                </c:pt>
                <c:pt idx="120">
                  <c:v>10</c:v>
                </c:pt>
                <c:pt idx="121">
                  <c:v>11</c:v>
                </c:pt>
                <c:pt idx="122">
                  <c:v>9</c:v>
                </c:pt>
                <c:pt idx="123">
                  <c:v>10</c:v>
                </c:pt>
                <c:pt idx="124">
                  <c:v>13</c:v>
                </c:pt>
                <c:pt idx="125">
                  <c:v>10</c:v>
                </c:pt>
                <c:pt idx="126">
                  <c:v>12</c:v>
                </c:pt>
                <c:pt idx="127">
                  <c:v>11</c:v>
                </c:pt>
                <c:pt idx="128">
                  <c:v>14</c:v>
                </c:pt>
                <c:pt idx="129">
                  <c:v>15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12</c:v>
                </c:pt>
                <c:pt idx="134">
                  <c:v>9</c:v>
                </c:pt>
                <c:pt idx="135">
                  <c:v>10</c:v>
                </c:pt>
                <c:pt idx="136">
                  <c:v>12</c:v>
                </c:pt>
                <c:pt idx="137">
                  <c:v>9</c:v>
                </c:pt>
                <c:pt idx="138">
                  <c:v>15</c:v>
                </c:pt>
                <c:pt idx="139">
                  <c:v>17</c:v>
                </c:pt>
                <c:pt idx="140">
                  <c:v>15</c:v>
                </c:pt>
                <c:pt idx="141">
                  <c:v>12</c:v>
                </c:pt>
                <c:pt idx="142">
                  <c:v>14</c:v>
                </c:pt>
                <c:pt idx="143">
                  <c:v>16</c:v>
                </c:pt>
                <c:pt idx="144">
                  <c:v>7</c:v>
                </c:pt>
                <c:pt idx="145">
                  <c:v>12</c:v>
                </c:pt>
                <c:pt idx="146">
                  <c:v>10</c:v>
                </c:pt>
                <c:pt idx="147">
                  <c:v>16</c:v>
                </c:pt>
                <c:pt idx="148">
                  <c:v>14</c:v>
                </c:pt>
                <c:pt idx="149">
                  <c:v>12</c:v>
                </c:pt>
                <c:pt idx="150">
                  <c:v>12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10</c:v>
                </c:pt>
                <c:pt idx="155">
                  <c:v>66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12</c:v>
                </c:pt>
                <c:pt idx="160">
                  <c:v>18</c:v>
                </c:pt>
                <c:pt idx="161">
                  <c:v>10</c:v>
                </c:pt>
                <c:pt idx="162">
                  <c:v>13</c:v>
                </c:pt>
                <c:pt idx="163">
                  <c:v>13</c:v>
                </c:pt>
                <c:pt idx="164">
                  <c:v>12</c:v>
                </c:pt>
                <c:pt idx="165">
                  <c:v>18</c:v>
                </c:pt>
                <c:pt idx="166">
                  <c:v>12</c:v>
                </c:pt>
                <c:pt idx="167">
                  <c:v>12</c:v>
                </c:pt>
                <c:pt idx="168">
                  <c:v>15</c:v>
                </c:pt>
                <c:pt idx="169">
                  <c:v>13</c:v>
                </c:pt>
                <c:pt idx="170">
                  <c:v>13</c:v>
                </c:pt>
                <c:pt idx="171">
                  <c:v>17</c:v>
                </c:pt>
                <c:pt idx="172">
                  <c:v>12</c:v>
                </c:pt>
                <c:pt idx="173">
                  <c:v>11</c:v>
                </c:pt>
                <c:pt idx="174">
                  <c:v>15</c:v>
                </c:pt>
                <c:pt idx="175">
                  <c:v>10</c:v>
                </c:pt>
                <c:pt idx="176">
                  <c:v>11</c:v>
                </c:pt>
                <c:pt idx="177">
                  <c:v>12</c:v>
                </c:pt>
                <c:pt idx="178">
                  <c:v>14</c:v>
                </c:pt>
                <c:pt idx="179">
                  <c:v>13</c:v>
                </c:pt>
                <c:pt idx="180">
                  <c:v>17</c:v>
                </c:pt>
                <c:pt idx="181">
                  <c:v>11</c:v>
                </c:pt>
                <c:pt idx="182">
                  <c:v>17</c:v>
                </c:pt>
                <c:pt idx="183">
                  <c:v>8</c:v>
                </c:pt>
                <c:pt idx="184">
                  <c:v>15</c:v>
                </c:pt>
                <c:pt idx="185">
                  <c:v>13</c:v>
                </c:pt>
                <c:pt idx="186">
                  <c:v>15</c:v>
                </c:pt>
                <c:pt idx="187">
                  <c:v>20</c:v>
                </c:pt>
                <c:pt idx="188">
                  <c:v>21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12</c:v>
                </c:pt>
                <c:pt idx="193">
                  <c:v>13</c:v>
                </c:pt>
                <c:pt idx="194">
                  <c:v>13</c:v>
                </c:pt>
                <c:pt idx="195">
                  <c:v>12</c:v>
                </c:pt>
                <c:pt idx="196">
                  <c:v>13</c:v>
                </c:pt>
                <c:pt idx="197">
                  <c:v>9</c:v>
                </c:pt>
                <c:pt idx="198">
                  <c:v>14</c:v>
                </c:pt>
                <c:pt idx="199">
                  <c:v>12</c:v>
                </c:pt>
                <c:pt idx="200">
                  <c:v>19</c:v>
                </c:pt>
                <c:pt idx="201">
                  <c:v>18</c:v>
                </c:pt>
                <c:pt idx="252">
                  <c:v>7</c:v>
                </c:pt>
                <c:pt idx="253">
                  <c:v>11</c:v>
                </c:pt>
                <c:pt idx="254">
                  <c:v>9</c:v>
                </c:pt>
                <c:pt idx="255">
                  <c:v>9</c:v>
                </c:pt>
                <c:pt idx="256">
                  <c:v>8</c:v>
                </c:pt>
                <c:pt idx="257">
                  <c:v>6</c:v>
                </c:pt>
                <c:pt idx="258">
                  <c:v>4</c:v>
                </c:pt>
                <c:pt idx="259">
                  <c:v>7</c:v>
                </c:pt>
                <c:pt idx="260">
                  <c:v>15</c:v>
                </c:pt>
                <c:pt idx="261">
                  <c:v>9</c:v>
                </c:pt>
                <c:pt idx="262">
                  <c:v>13</c:v>
                </c:pt>
                <c:pt idx="263">
                  <c:v>10</c:v>
                </c:pt>
                <c:pt idx="264">
                  <c:v>12</c:v>
                </c:pt>
                <c:pt idx="265">
                  <c:v>14</c:v>
                </c:pt>
                <c:pt idx="266">
                  <c:v>12</c:v>
                </c:pt>
                <c:pt idx="267">
                  <c:v>11</c:v>
                </c:pt>
                <c:pt idx="268">
                  <c:v>14</c:v>
                </c:pt>
                <c:pt idx="269">
                  <c:v>12</c:v>
                </c:pt>
                <c:pt idx="270">
                  <c:v>6</c:v>
                </c:pt>
                <c:pt idx="271">
                  <c:v>10</c:v>
                </c:pt>
                <c:pt idx="272">
                  <c:v>11</c:v>
                </c:pt>
                <c:pt idx="273">
                  <c:v>17</c:v>
                </c:pt>
                <c:pt idx="274">
                  <c:v>9</c:v>
                </c:pt>
                <c:pt idx="275">
                  <c:v>9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12</c:v>
                </c:pt>
                <c:pt idx="281">
                  <c:v>11</c:v>
                </c:pt>
                <c:pt idx="282">
                  <c:v>14</c:v>
                </c:pt>
                <c:pt idx="283">
                  <c:v>13</c:v>
                </c:pt>
                <c:pt idx="284">
                  <c:v>10</c:v>
                </c:pt>
                <c:pt idx="285">
                  <c:v>15</c:v>
                </c:pt>
                <c:pt idx="286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A11-48AF-AE6C-BA54152DF19F}"/>
            </c:ext>
          </c:extLst>
        </c:ser>
        <c:ser>
          <c:idx val="0"/>
          <c:order val="1"/>
          <c:tx>
            <c:v>Partículas Inaláveis [PM10] - Médias de 1 Hora</c:v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Parâmetros!$J$2:$J$288</c:f>
              <c:numCache>
                <c:formatCode>General</c:formatCode>
                <c:ptCount val="287"/>
                <c:pt idx="0">
                  <c:v>30</c:v>
                </c:pt>
                <c:pt idx="1">
                  <c:v>40</c:v>
                </c:pt>
                <c:pt idx="2">
                  <c:v>33</c:v>
                </c:pt>
                <c:pt idx="3">
                  <c:v>35</c:v>
                </c:pt>
                <c:pt idx="4">
                  <c:v>46</c:v>
                </c:pt>
                <c:pt idx="5">
                  <c:v>33</c:v>
                </c:pt>
                <c:pt idx="6">
                  <c:v>28</c:v>
                </c:pt>
                <c:pt idx="7">
                  <c:v>26</c:v>
                </c:pt>
                <c:pt idx="8">
                  <c:v>26</c:v>
                </c:pt>
                <c:pt idx="9">
                  <c:v>28</c:v>
                </c:pt>
                <c:pt idx="10">
                  <c:v>24</c:v>
                </c:pt>
                <c:pt idx="11">
                  <c:v>25</c:v>
                </c:pt>
                <c:pt idx="12">
                  <c:v>14</c:v>
                </c:pt>
                <c:pt idx="13">
                  <c:v>24</c:v>
                </c:pt>
                <c:pt idx="14">
                  <c:v>18</c:v>
                </c:pt>
                <c:pt idx="15">
                  <c:v>26</c:v>
                </c:pt>
                <c:pt idx="16">
                  <c:v>20</c:v>
                </c:pt>
                <c:pt idx="17">
                  <c:v>21</c:v>
                </c:pt>
                <c:pt idx="18">
                  <c:v>26</c:v>
                </c:pt>
                <c:pt idx="19">
                  <c:v>20</c:v>
                </c:pt>
                <c:pt idx="20">
                  <c:v>26</c:v>
                </c:pt>
                <c:pt idx="21">
                  <c:v>26</c:v>
                </c:pt>
                <c:pt idx="22">
                  <c:v>29</c:v>
                </c:pt>
                <c:pt idx="23">
                  <c:v>31</c:v>
                </c:pt>
                <c:pt idx="24">
                  <c:v>27</c:v>
                </c:pt>
                <c:pt idx="25">
                  <c:v>24</c:v>
                </c:pt>
                <c:pt idx="26">
                  <c:v>25</c:v>
                </c:pt>
                <c:pt idx="27">
                  <c:v>27</c:v>
                </c:pt>
                <c:pt idx="28">
                  <c:v>23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29</c:v>
                </c:pt>
                <c:pt idx="33">
                  <c:v>30</c:v>
                </c:pt>
                <c:pt idx="34">
                  <c:v>21</c:v>
                </c:pt>
                <c:pt idx="35">
                  <c:v>18</c:v>
                </c:pt>
                <c:pt idx="36">
                  <c:v>25</c:v>
                </c:pt>
                <c:pt idx="37">
                  <c:v>23</c:v>
                </c:pt>
                <c:pt idx="38">
                  <c:v>22</c:v>
                </c:pt>
                <c:pt idx="39">
                  <c:v>17</c:v>
                </c:pt>
                <c:pt idx="40">
                  <c:v>25</c:v>
                </c:pt>
                <c:pt idx="41">
                  <c:v>23</c:v>
                </c:pt>
                <c:pt idx="42">
                  <c:v>23</c:v>
                </c:pt>
                <c:pt idx="43">
                  <c:v>21</c:v>
                </c:pt>
                <c:pt idx="44">
                  <c:v>21</c:v>
                </c:pt>
                <c:pt idx="45">
                  <c:v>19</c:v>
                </c:pt>
                <c:pt idx="46">
                  <c:v>25</c:v>
                </c:pt>
                <c:pt idx="47">
                  <c:v>30</c:v>
                </c:pt>
                <c:pt idx="48">
                  <c:v>22</c:v>
                </c:pt>
                <c:pt idx="49">
                  <c:v>24</c:v>
                </c:pt>
                <c:pt idx="50">
                  <c:v>27</c:v>
                </c:pt>
                <c:pt idx="51">
                  <c:v>24</c:v>
                </c:pt>
                <c:pt idx="52">
                  <c:v>27</c:v>
                </c:pt>
                <c:pt idx="53">
                  <c:v>23</c:v>
                </c:pt>
                <c:pt idx="54">
                  <c:v>26</c:v>
                </c:pt>
                <c:pt idx="55">
                  <c:v>26</c:v>
                </c:pt>
                <c:pt idx="56">
                  <c:v>25</c:v>
                </c:pt>
                <c:pt idx="57">
                  <c:v>23</c:v>
                </c:pt>
                <c:pt idx="58">
                  <c:v>24</c:v>
                </c:pt>
                <c:pt idx="59">
                  <c:v>23</c:v>
                </c:pt>
                <c:pt idx="60">
                  <c:v>25</c:v>
                </c:pt>
                <c:pt idx="61">
                  <c:v>21</c:v>
                </c:pt>
                <c:pt idx="62">
                  <c:v>27</c:v>
                </c:pt>
                <c:pt idx="63">
                  <c:v>23</c:v>
                </c:pt>
                <c:pt idx="64">
                  <c:v>29</c:v>
                </c:pt>
                <c:pt idx="65">
                  <c:v>25</c:v>
                </c:pt>
                <c:pt idx="66">
                  <c:v>35</c:v>
                </c:pt>
                <c:pt idx="67">
                  <c:v>28</c:v>
                </c:pt>
                <c:pt idx="68">
                  <c:v>27</c:v>
                </c:pt>
                <c:pt idx="69">
                  <c:v>26</c:v>
                </c:pt>
                <c:pt idx="70">
                  <c:v>26</c:v>
                </c:pt>
                <c:pt idx="71">
                  <c:v>22</c:v>
                </c:pt>
                <c:pt idx="72">
                  <c:v>20</c:v>
                </c:pt>
                <c:pt idx="73">
                  <c:v>26</c:v>
                </c:pt>
                <c:pt idx="74">
                  <c:v>24</c:v>
                </c:pt>
                <c:pt idx="75">
                  <c:v>26</c:v>
                </c:pt>
                <c:pt idx="76">
                  <c:v>21</c:v>
                </c:pt>
                <c:pt idx="77">
                  <c:v>20</c:v>
                </c:pt>
                <c:pt idx="78">
                  <c:v>26</c:v>
                </c:pt>
                <c:pt idx="79">
                  <c:v>25</c:v>
                </c:pt>
                <c:pt idx="80">
                  <c:v>23</c:v>
                </c:pt>
                <c:pt idx="81">
                  <c:v>27</c:v>
                </c:pt>
                <c:pt idx="82">
                  <c:v>25</c:v>
                </c:pt>
                <c:pt idx="84">
                  <c:v>43</c:v>
                </c:pt>
                <c:pt idx="85">
                  <c:v>13</c:v>
                </c:pt>
                <c:pt idx="86">
                  <c:v>15</c:v>
                </c:pt>
                <c:pt idx="87">
                  <c:v>17</c:v>
                </c:pt>
                <c:pt idx="88">
                  <c:v>13</c:v>
                </c:pt>
                <c:pt idx="89">
                  <c:v>16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17</c:v>
                </c:pt>
                <c:pt idx="95">
                  <c:v>18</c:v>
                </c:pt>
                <c:pt idx="96">
                  <c:v>16</c:v>
                </c:pt>
                <c:pt idx="97">
                  <c:v>16</c:v>
                </c:pt>
                <c:pt idx="98">
                  <c:v>12</c:v>
                </c:pt>
                <c:pt idx="99">
                  <c:v>13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6</c:v>
                </c:pt>
                <c:pt idx="104">
                  <c:v>5</c:v>
                </c:pt>
                <c:pt idx="105">
                  <c:v>17</c:v>
                </c:pt>
                <c:pt idx="108">
                  <c:v>11</c:v>
                </c:pt>
                <c:pt idx="109">
                  <c:v>16</c:v>
                </c:pt>
                <c:pt idx="110">
                  <c:v>8</c:v>
                </c:pt>
                <c:pt idx="111">
                  <c:v>13</c:v>
                </c:pt>
                <c:pt idx="112">
                  <c:v>15</c:v>
                </c:pt>
                <c:pt idx="113">
                  <c:v>17</c:v>
                </c:pt>
                <c:pt idx="114">
                  <c:v>23</c:v>
                </c:pt>
                <c:pt idx="115">
                  <c:v>18</c:v>
                </c:pt>
                <c:pt idx="116">
                  <c:v>19</c:v>
                </c:pt>
                <c:pt idx="117">
                  <c:v>13</c:v>
                </c:pt>
                <c:pt idx="118">
                  <c:v>15</c:v>
                </c:pt>
                <c:pt idx="119">
                  <c:v>17</c:v>
                </c:pt>
                <c:pt idx="120">
                  <c:v>13</c:v>
                </c:pt>
                <c:pt idx="121">
                  <c:v>9</c:v>
                </c:pt>
                <c:pt idx="122">
                  <c:v>9</c:v>
                </c:pt>
                <c:pt idx="123">
                  <c:v>19</c:v>
                </c:pt>
                <c:pt idx="124">
                  <c:v>15</c:v>
                </c:pt>
                <c:pt idx="125">
                  <c:v>16</c:v>
                </c:pt>
                <c:pt idx="126">
                  <c:v>16</c:v>
                </c:pt>
                <c:pt idx="127">
                  <c:v>18</c:v>
                </c:pt>
                <c:pt idx="128">
                  <c:v>23</c:v>
                </c:pt>
                <c:pt idx="129">
                  <c:v>28</c:v>
                </c:pt>
                <c:pt idx="130">
                  <c:v>26</c:v>
                </c:pt>
                <c:pt idx="131">
                  <c:v>20</c:v>
                </c:pt>
                <c:pt idx="132">
                  <c:v>16</c:v>
                </c:pt>
                <c:pt idx="133">
                  <c:v>18</c:v>
                </c:pt>
                <c:pt idx="134">
                  <c:v>18</c:v>
                </c:pt>
                <c:pt idx="135">
                  <c:v>15</c:v>
                </c:pt>
                <c:pt idx="136">
                  <c:v>19</c:v>
                </c:pt>
                <c:pt idx="156">
                  <c:v>16</c:v>
                </c:pt>
                <c:pt idx="157">
                  <c:v>23</c:v>
                </c:pt>
                <c:pt idx="158">
                  <c:v>21</c:v>
                </c:pt>
                <c:pt idx="159">
                  <c:v>24</c:v>
                </c:pt>
                <c:pt idx="160">
                  <c:v>25</c:v>
                </c:pt>
                <c:pt idx="161">
                  <c:v>24</c:v>
                </c:pt>
                <c:pt idx="162">
                  <c:v>27</c:v>
                </c:pt>
                <c:pt idx="163">
                  <c:v>17</c:v>
                </c:pt>
                <c:pt idx="164">
                  <c:v>19</c:v>
                </c:pt>
                <c:pt idx="165">
                  <c:v>29</c:v>
                </c:pt>
                <c:pt idx="166">
                  <c:v>22</c:v>
                </c:pt>
                <c:pt idx="167">
                  <c:v>25</c:v>
                </c:pt>
                <c:pt idx="168">
                  <c:v>20</c:v>
                </c:pt>
                <c:pt idx="169">
                  <c:v>24</c:v>
                </c:pt>
                <c:pt idx="170">
                  <c:v>21</c:v>
                </c:pt>
                <c:pt idx="171">
                  <c:v>27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21</c:v>
                </c:pt>
                <c:pt idx="176">
                  <c:v>22</c:v>
                </c:pt>
                <c:pt idx="177">
                  <c:v>23</c:v>
                </c:pt>
                <c:pt idx="178">
                  <c:v>28</c:v>
                </c:pt>
                <c:pt idx="179">
                  <c:v>22</c:v>
                </c:pt>
                <c:pt idx="180">
                  <c:v>19</c:v>
                </c:pt>
                <c:pt idx="181">
                  <c:v>24</c:v>
                </c:pt>
                <c:pt idx="182">
                  <c:v>19</c:v>
                </c:pt>
                <c:pt idx="183">
                  <c:v>24</c:v>
                </c:pt>
                <c:pt idx="184">
                  <c:v>25</c:v>
                </c:pt>
                <c:pt idx="185">
                  <c:v>28</c:v>
                </c:pt>
                <c:pt idx="253">
                  <c:v>7</c:v>
                </c:pt>
                <c:pt idx="254">
                  <c:v>6</c:v>
                </c:pt>
                <c:pt idx="255">
                  <c:v>18</c:v>
                </c:pt>
                <c:pt idx="256">
                  <c:v>17</c:v>
                </c:pt>
                <c:pt idx="257">
                  <c:v>12</c:v>
                </c:pt>
                <c:pt idx="258">
                  <c:v>27</c:v>
                </c:pt>
                <c:pt idx="259">
                  <c:v>10</c:v>
                </c:pt>
                <c:pt idx="260">
                  <c:v>23</c:v>
                </c:pt>
                <c:pt idx="261">
                  <c:v>20</c:v>
                </c:pt>
                <c:pt idx="262">
                  <c:v>14</c:v>
                </c:pt>
                <c:pt idx="263">
                  <c:v>15</c:v>
                </c:pt>
                <c:pt idx="264">
                  <c:v>13</c:v>
                </c:pt>
                <c:pt idx="270">
                  <c:v>9</c:v>
                </c:pt>
                <c:pt idx="276">
                  <c:v>18</c:v>
                </c:pt>
                <c:pt idx="277">
                  <c:v>13</c:v>
                </c:pt>
                <c:pt idx="278">
                  <c:v>18</c:v>
                </c:pt>
                <c:pt idx="279">
                  <c:v>17</c:v>
                </c:pt>
                <c:pt idx="280">
                  <c:v>13</c:v>
                </c:pt>
                <c:pt idx="281">
                  <c:v>14</c:v>
                </c:pt>
                <c:pt idx="282">
                  <c:v>21</c:v>
                </c:pt>
                <c:pt idx="283">
                  <c:v>14</c:v>
                </c:pt>
                <c:pt idx="284">
                  <c:v>14</c:v>
                </c:pt>
                <c:pt idx="285">
                  <c:v>10</c:v>
                </c:pt>
                <c:pt idx="286">
                  <c:v>14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A11-48AF-AE6C-BA54152DF19F}"/>
            </c:ext>
          </c:extLst>
        </c:ser>
        <c:dLbls/>
        <c:marker val="1"/>
        <c:axId val="109722624"/>
        <c:axId val="109728896"/>
      </c:lineChart>
      <c:catAx>
        <c:axId val="109722624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3590361738403141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9728896"/>
        <c:crosses val="autoZero"/>
        <c:lblAlgn val="ctr"/>
        <c:lblOffset val="100"/>
        <c:tickLblSkip val="24"/>
        <c:tickMarkSkip val="24"/>
      </c:catAx>
      <c:valAx>
        <c:axId val="109728896"/>
        <c:scaling>
          <c:orientation val="minMax"/>
          <c:max val="15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Concentração (µg/m³)</a:t>
                </a:r>
              </a:p>
            </c:rich>
          </c:tx>
          <c:layout>
            <c:manualLayout>
              <c:xMode val="edge"/>
              <c:yMode val="edge"/>
              <c:x val="2.0142335866553274E-2"/>
              <c:y val="0.3372843527726459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9722624"/>
        <c:crosses val="autoZero"/>
        <c:crossBetween val="midCat"/>
        <c:majorUnit val="15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552693537070253"/>
          <c:y val="0.88154623941145838"/>
          <c:w val="0.370244016527637"/>
          <c:h val="8.695109720256719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EMQAr PMF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/>
              <a:t>Concentrações de</a:t>
            </a:r>
            <a:r>
              <a:rPr lang="pt-BR" sz="1200" b="1" baseline="0"/>
              <a:t> Partículas Inaláveis &lt;2,5 µm</a:t>
            </a:r>
            <a:r>
              <a:rPr lang="pt-BR" sz="1200" b="1"/>
              <a:t> (Médias</a:t>
            </a:r>
            <a:r>
              <a:rPr lang="pt-BR" sz="1200" b="1" baseline="0"/>
              <a:t> Diárias</a:t>
            </a:r>
            <a:r>
              <a:rPr lang="pt-BR" sz="1200" b="1"/>
              <a:t>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Período: 01 a 12 de janeiro de 2021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24324726596675414"/>
          <c:y val="5.6352118906485012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0.1001885374084337"/>
          <c:y val="0.19997110603995027"/>
          <c:w val="0.88037290460643636"/>
          <c:h val="0.51113226577014936"/>
        </c:manualLayout>
      </c:layout>
      <c:lineChart>
        <c:grouping val="standard"/>
        <c:ser>
          <c:idx val="0"/>
          <c:order val="0"/>
          <c:tx>
            <c:v>Partículas Inaláveis &lt;2,5 µm [µg/m³] - Médias Diárias</c:v>
          </c:tx>
          <c:spPr>
            <a:ln w="12700">
              <a:solidFill>
                <a:srgbClr val="0000CC"/>
              </a:solidFill>
            </a:ln>
          </c:spPr>
          <c:marker>
            <c:symbol val="diamond"/>
            <c:size val="4"/>
            <c:spPr>
              <a:solidFill>
                <a:srgbClr val="0000CC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'CALC. PM2,5'!$A$13:$A$24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PM2,5'!$C$13:$C$24</c:f>
              <c:numCache>
                <c:formatCode>0.00</c:formatCode>
                <c:ptCount val="12"/>
                <c:pt idx="0">
                  <c:v>12.916666666666666</c:v>
                </c:pt>
                <c:pt idx="1">
                  <c:v>9.6666666666666661</c:v>
                </c:pt>
                <c:pt idx="2">
                  <c:v>11.875</c:v>
                </c:pt>
                <c:pt idx="3">
                  <c:v>10.318181818181818</c:v>
                </c:pt>
                <c:pt idx="4">
                  <c:v>11.125</c:v>
                </c:pt>
                <c:pt idx="5">
                  <c:v>12.041666666666666</c:v>
                </c:pt>
                <c:pt idx="6">
                  <c:v>15</c:v>
                </c:pt>
                <c:pt idx="7">
                  <c:v>14.208333333333334</c:v>
                </c:pt>
                <c:pt idx="8">
                  <c:v>13.5</c:v>
                </c:pt>
                <c:pt idx="10">
                  <c:v>9</c:v>
                </c:pt>
                <c:pt idx="11">
                  <c:v>11.173913043478262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3AE-4B0C-8EBA-90349B158E1E}"/>
            </c:ext>
          </c:extLst>
        </c:ser>
        <c:ser>
          <c:idx val="1"/>
          <c:order val="1"/>
          <c:tx>
            <c:strRef>
              <c:f>'CALC. PM2,5'!$O$10:$O$12</c:f>
              <c:strCache>
                <c:ptCount val="1"/>
                <c:pt idx="0">
                  <c:v>Padrão Intermediário I (CONAMA 491/18) - 60 µg/m³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'CALC. PM2,5'!$A$13:$A$24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PM2,5'!$O$13:$O$24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3AE-4B0C-8EBA-90349B158E1E}"/>
            </c:ext>
          </c:extLst>
        </c:ser>
        <c:dLbls/>
        <c:marker val="1"/>
        <c:axId val="110134784"/>
        <c:axId val="110136704"/>
      </c:lineChart>
      <c:catAx>
        <c:axId val="110134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200" b="1"/>
                  <a:t>Data</a:t>
                </a:r>
              </a:p>
            </c:rich>
          </c:tx>
          <c:layout>
            <c:manualLayout>
              <c:xMode val="edge"/>
              <c:yMode val="edge"/>
              <c:x val="0.47577580927384089"/>
              <c:y val="0.84071060780323803"/>
            </c:manualLayout>
          </c:layout>
        </c:title>
        <c:numFmt formatCode="dd/mm/yy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136704"/>
        <c:crosses val="autoZero"/>
        <c:lblAlgn val="ctr"/>
        <c:lblOffset val="100"/>
        <c:tickLblSkip val="1"/>
        <c:tickMarkSkip val="1"/>
      </c:catAx>
      <c:valAx>
        <c:axId val="110136704"/>
        <c:scaling>
          <c:orientation val="minMax"/>
          <c:max val="70"/>
          <c:min val="0"/>
        </c:scaling>
        <c:axPos val="l"/>
        <c:majorGridlines>
          <c:spPr>
            <a:ln w="3175">
              <a:solidFill>
                <a:sysClr val="window" lastClr="FFFFFF">
                  <a:lumMod val="50000"/>
                </a:sys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Concentração (µg/m³)</a:t>
                </a:r>
              </a:p>
            </c:rich>
          </c:tx>
          <c:layout>
            <c:manualLayout>
              <c:xMode val="edge"/>
              <c:yMode val="edge"/>
              <c:x val="3.1626312335958008E-2"/>
              <c:y val="0.3260484827037070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134784"/>
        <c:crosses val="autoZero"/>
        <c:crossBetween val="midCat"/>
        <c:majorUnit val="7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047528433945767"/>
          <c:y val="0.88617305140228253"/>
          <c:w val="0.45269203849518808"/>
          <c:h val="8.4669886852378737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3175">
          <a:solidFill>
            <a:srgbClr val="000000">
              <a:alpha val="50000"/>
            </a:srgb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  <a:tileRect/>
    </a:gradFill>
    <a:ln w="9525"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55503803865917"/>
          <c:y val="0.15901696434287588"/>
          <c:w val="0.85118004942013981"/>
          <c:h val="0.66767530675946363"/>
        </c:manualLayout>
      </c:layout>
      <c:lineChart>
        <c:grouping val="standard"/>
        <c:ser>
          <c:idx val="0"/>
          <c:order val="0"/>
          <c:tx>
            <c:v>Partículas Inaláveis &lt;2,5 µm</c:v>
          </c:tx>
          <c:spPr>
            <a:ln w="22225">
              <a:solidFill>
                <a:srgbClr val="0000CC"/>
              </a:solidFill>
            </a:ln>
          </c:spPr>
          <c:marker>
            <c:symbol val="diamond"/>
            <c:size val="6"/>
            <c:spPr>
              <a:solidFill>
                <a:srgbClr val="0000CC"/>
              </a:solidFill>
              <a:ln>
                <a:noFill/>
              </a:ln>
            </c:spPr>
          </c:marker>
          <c:cat>
            <c:numRef>
              <c:f>'CALC. PM2,5'!$A$13:$A$24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PM2,5'!$N$13:$N$24</c:f>
              <c:numCache>
                <c:formatCode>0</c:formatCode>
                <c:ptCount val="12"/>
                <c:pt idx="0">
                  <c:v>20.666666666666664</c:v>
                </c:pt>
                <c:pt idx="1">
                  <c:v>15.466666666666667</c:v>
                </c:pt>
                <c:pt idx="2">
                  <c:v>19</c:v>
                </c:pt>
                <c:pt idx="3">
                  <c:v>16.509090909090908</c:v>
                </c:pt>
                <c:pt idx="4">
                  <c:v>17.8</c:v>
                </c:pt>
                <c:pt idx="5">
                  <c:v>19.266666666666666</c:v>
                </c:pt>
                <c:pt idx="6">
                  <c:v>24</c:v>
                </c:pt>
                <c:pt idx="7">
                  <c:v>22.733333333333334</c:v>
                </c:pt>
                <c:pt idx="8">
                  <c:v>21.6</c:v>
                </c:pt>
                <c:pt idx="10">
                  <c:v>14.399999999999999</c:v>
                </c:pt>
                <c:pt idx="11">
                  <c:v>17.878260869565217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8C-428B-8F65-8D4726F96384}"/>
            </c:ext>
          </c:extLst>
        </c:ser>
        <c:dLbls/>
        <c:marker val="1"/>
        <c:axId val="110256896"/>
        <c:axId val="110258432"/>
      </c:lineChart>
      <c:catAx>
        <c:axId val="110256896"/>
        <c:scaling>
          <c:orientation val="minMax"/>
        </c:scaling>
        <c:axPos val="b"/>
        <c:numFmt formatCode="dd/mm/yyyy" sourceLinked="0"/>
        <c:tickLblPos val="nextTo"/>
        <c:crossAx val="110258432"/>
        <c:crosses val="autoZero"/>
        <c:lblAlgn val="ctr"/>
        <c:lblOffset val="100"/>
        <c:tickLblSkip val="1"/>
        <c:tickMarkSkip val="1"/>
        <c:noMultiLvlLbl val="1"/>
      </c:catAx>
      <c:valAx>
        <c:axId val="110258432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110256896"/>
        <c:crosses val="autoZero"/>
        <c:crossBetween val="midCat"/>
        <c:majorUnit val="40"/>
      </c:valAx>
      <c:spPr>
        <a:gradFill>
          <a:gsLst>
            <a:gs pos="20000">
              <a:srgbClr val="80F200"/>
            </a:gs>
            <a:gs pos="20000">
              <a:srgbClr val="00E400"/>
            </a:gs>
            <a:gs pos="20000">
              <a:srgbClr val="FFFF00"/>
            </a:gs>
            <a:gs pos="40000">
              <a:srgbClr val="FFFF00"/>
            </a:gs>
            <a:gs pos="60000">
              <a:srgbClr val="FF7E00"/>
            </a:gs>
            <a:gs pos="40000">
              <a:srgbClr val="FF7E00"/>
            </a:gs>
            <a:gs pos="99000">
              <a:srgbClr val="FF0000"/>
            </a:gs>
            <a:gs pos="60000">
              <a:srgbClr val="FF0000"/>
            </a:gs>
          </a:gsLst>
          <a:lin ang="16200000" scaled="0"/>
        </a:gradFill>
      </c:spPr>
    </c:plotArea>
    <c:legend>
      <c:legendPos val="r"/>
      <c:layout>
        <c:manualLayout>
          <c:xMode val="edge"/>
          <c:yMode val="edge"/>
          <c:x val="0.7862542458941767"/>
          <c:y val="0.42963124999999996"/>
          <c:w val="0.17905213978839554"/>
          <c:h val="0.12781735061698721"/>
        </c:manualLayout>
      </c:layout>
      <c:txPr>
        <a:bodyPr/>
        <a:lstStyle/>
        <a:p>
          <a:pPr>
            <a:defRPr sz="1100"/>
          </a:pPr>
          <a:endParaRPr lang="pt-BR"/>
        </a:p>
      </c:txPr>
    </c:legend>
    <c:plotVisOnly val="1"/>
    <c:dispBlanksAs val="gap"/>
  </c:chart>
  <c:spPr>
    <a:gradFill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</a:gradFill>
    <a:ln>
      <a:solidFill>
        <a:sysClr val="windowText" lastClr="000000"/>
      </a:solidFill>
    </a:ln>
  </c:spPr>
  <c:printSettings>
    <c:headerFooter/>
    <c:pageMargins b="0.78740157480314954" l="0.51181102362204722" r="0.51181102362204722" t="0.78740157480314954" header="0.31496062992127005" footer="0.31496062992127005"/>
    <c:pageSetup paperSize="9" orientation="landscape"/>
  </c:printSettings>
  <c:userShapes r:id="rId2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EMQAr PMF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/>
              <a:t>Concentrações de</a:t>
            </a:r>
            <a:r>
              <a:rPr lang="pt-BR" sz="1200" b="1" baseline="0"/>
              <a:t> Partículas Inaláveis &lt;10 µm</a:t>
            </a:r>
            <a:r>
              <a:rPr lang="pt-BR" sz="1200" b="1"/>
              <a:t> (Médias</a:t>
            </a:r>
            <a:r>
              <a:rPr lang="pt-BR" sz="1200" b="1" baseline="0"/>
              <a:t> Diárias</a:t>
            </a:r>
            <a:r>
              <a:rPr lang="pt-BR" sz="1200" b="1"/>
              <a:t>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 sz="1200" b="1" i="0" kern="1200" baseline="0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rPr>
              <a:t>Período: 01 a 12 de janeiro de 2021</a:t>
            </a:r>
            <a:endParaRPr lang="pt-BR" sz="1200">
              <a:effectLst/>
            </a:endParaRPr>
          </a:p>
        </c:rich>
      </c:tx>
      <c:layout>
        <c:manualLayout>
          <c:xMode val="edge"/>
          <c:yMode val="edge"/>
          <c:x val="0.24324726596675414"/>
          <c:y val="5.6352118906485012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9.7401027996500453E-2"/>
          <c:y val="0.20221410245067684"/>
          <c:w val="0.88037290460643636"/>
          <c:h val="0.51113226577014936"/>
        </c:manualLayout>
      </c:layout>
      <c:lineChart>
        <c:grouping val="standard"/>
        <c:ser>
          <c:idx val="0"/>
          <c:order val="0"/>
          <c:tx>
            <c:v>Partículas Inaláveis &lt;10 µm [µg/m³] - Médias Diárias</c:v>
          </c:tx>
          <c:spPr>
            <a:ln w="12700">
              <a:solidFill>
                <a:srgbClr val="0000CC"/>
              </a:solidFill>
            </a:ln>
          </c:spPr>
          <c:marker>
            <c:symbol val="diamond"/>
            <c:size val="4"/>
            <c:spPr>
              <a:solidFill>
                <a:srgbClr val="0000CC"/>
              </a:solidFill>
              <a:ln>
                <a:solidFill>
                  <a:sysClr val="windowText" lastClr="000000"/>
                </a:solidFill>
              </a:ln>
            </c:spPr>
          </c:marker>
          <c:cat>
            <c:numRef>
              <c:f>'CALC. PM10'!$A$13:$A$24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PM10'!$C$13:$C$24</c:f>
              <c:numCache>
                <c:formatCode>0.00</c:formatCode>
                <c:ptCount val="12"/>
                <c:pt idx="0">
                  <c:v>27.291666666666668</c:v>
                </c:pt>
                <c:pt idx="1">
                  <c:v>24.083333333333332</c:v>
                </c:pt>
                <c:pt idx="2">
                  <c:v>25.333333333333332</c:v>
                </c:pt>
                <c:pt idx="3">
                  <c:v>21.521739130434781</c:v>
                </c:pt>
                <c:pt idx="4">
                  <c:v>14.409090909090908</c:v>
                </c:pt>
                <c:pt idx="7">
                  <c:v>23.444444444444443</c:v>
                </c:pt>
                <c:pt idx="10">
                  <c:v>15.363636363636363</c:v>
                </c:pt>
                <c:pt idx="11">
                  <c:v>14.461538461538462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244-48CB-86C9-02C8CF77F5C6}"/>
            </c:ext>
          </c:extLst>
        </c:ser>
        <c:ser>
          <c:idx val="1"/>
          <c:order val="1"/>
          <c:tx>
            <c:strRef>
              <c:f>'CALC. PM10'!$O$10:$O$12</c:f>
              <c:strCache>
                <c:ptCount val="1"/>
                <c:pt idx="0">
                  <c:v>Padrão Intermediário I (CONAMA 491/18) - 120 µg/m³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'CALC. PM10'!$A$13:$A$24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PM10'!$O$13:$O$24</c:f>
              <c:numCache>
                <c:formatCode>General</c:formatCode>
                <c:ptCount val="12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44-48CB-86C9-02C8CF77F5C6}"/>
            </c:ext>
          </c:extLst>
        </c:ser>
        <c:dLbls/>
        <c:marker val="1"/>
        <c:axId val="110376064"/>
        <c:axId val="110377984"/>
      </c:lineChart>
      <c:catAx>
        <c:axId val="110376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200" b="1"/>
                  <a:t>Data</a:t>
                </a:r>
              </a:p>
            </c:rich>
          </c:tx>
          <c:layout>
            <c:manualLayout>
              <c:xMode val="edge"/>
              <c:yMode val="edge"/>
              <c:x val="0.47577580927384089"/>
              <c:y val="0.84071060780323803"/>
            </c:manualLayout>
          </c:layout>
        </c:title>
        <c:numFmt formatCode="dd/mm/yyyy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377984"/>
        <c:crosses val="autoZero"/>
        <c:lblAlgn val="ctr"/>
        <c:lblOffset val="100"/>
        <c:tickLblSkip val="1"/>
        <c:tickMarkSkip val="1"/>
      </c:catAx>
      <c:valAx>
        <c:axId val="110377984"/>
        <c:scaling>
          <c:orientation val="minMax"/>
          <c:max val="150"/>
          <c:min val="0"/>
        </c:scaling>
        <c:axPos val="l"/>
        <c:majorGridlines>
          <c:spPr>
            <a:ln w="3175">
              <a:solidFill>
                <a:sysClr val="window" lastClr="FFFFFF">
                  <a:lumMod val="50000"/>
                </a:sys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/>
                  <a:t>Concentração (µg/m³)</a:t>
                </a:r>
              </a:p>
            </c:rich>
          </c:tx>
          <c:layout>
            <c:manualLayout>
              <c:xMode val="edge"/>
              <c:yMode val="edge"/>
              <c:x val="3.1626312335958008E-2"/>
              <c:y val="0.32604848270370701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376064"/>
        <c:crosses val="autoZero"/>
        <c:crossBetween val="midCat"/>
        <c:majorUnit val="15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047528433945767"/>
          <c:y val="0.88617305140228253"/>
          <c:w val="0.45269203849518808"/>
          <c:h val="8.4669886852378737E-2"/>
        </c:manualLayout>
      </c:layout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3175">
          <a:solidFill>
            <a:srgbClr val="000000">
              <a:alpha val="50000"/>
            </a:srgb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  <a:tileRect/>
    </a:gradFill>
    <a:ln w="9525"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055503803865917"/>
          <c:y val="0.15901696434287588"/>
          <c:w val="0.85118004942013981"/>
          <c:h val="0.66767530675946363"/>
        </c:manualLayout>
      </c:layout>
      <c:lineChart>
        <c:grouping val="standard"/>
        <c:ser>
          <c:idx val="0"/>
          <c:order val="0"/>
          <c:tx>
            <c:v>Partículas Inaláveis &lt;10 µm</c:v>
          </c:tx>
          <c:spPr>
            <a:ln w="22225">
              <a:solidFill>
                <a:srgbClr val="0000CC"/>
              </a:solidFill>
            </a:ln>
          </c:spPr>
          <c:marker>
            <c:symbol val="diamond"/>
            <c:size val="6"/>
            <c:spPr>
              <a:solidFill>
                <a:srgbClr val="0000CC"/>
              </a:solidFill>
              <a:ln>
                <a:noFill/>
              </a:ln>
            </c:spPr>
          </c:marker>
          <c:cat>
            <c:numRef>
              <c:f>'CALC. PM10'!$A$13:$A$24</c:f>
              <c:numCache>
                <c:formatCode>dd/mm/yy;@</c:formatCode>
                <c:ptCount val="1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</c:numCache>
            </c:numRef>
          </c:cat>
          <c:val>
            <c:numRef>
              <c:f>'CALC. PM10'!$N$13:$N$24</c:f>
              <c:numCache>
                <c:formatCode>0</c:formatCode>
                <c:ptCount val="12"/>
                <c:pt idx="0">
                  <c:v>21.833333333333336</c:v>
                </c:pt>
                <c:pt idx="1">
                  <c:v>19.266666666666666</c:v>
                </c:pt>
                <c:pt idx="2">
                  <c:v>20.266666666666666</c:v>
                </c:pt>
                <c:pt idx="3">
                  <c:v>17.217391304347824</c:v>
                </c:pt>
                <c:pt idx="4">
                  <c:v>11.527272727272726</c:v>
                </c:pt>
                <c:pt idx="7">
                  <c:v>18.755555555555553</c:v>
                </c:pt>
                <c:pt idx="10">
                  <c:v>12.290909090909089</c:v>
                </c:pt>
                <c:pt idx="11">
                  <c:v>11.569230769230769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BC-4E9D-B77A-EB04AF60010D}"/>
            </c:ext>
          </c:extLst>
        </c:ser>
        <c:dLbls/>
        <c:marker val="1"/>
        <c:axId val="114038656"/>
        <c:axId val="114063232"/>
      </c:lineChart>
      <c:catAx>
        <c:axId val="114038656"/>
        <c:scaling>
          <c:orientation val="minMax"/>
        </c:scaling>
        <c:axPos val="b"/>
        <c:numFmt formatCode="dd/mm/yyyy" sourceLinked="0"/>
        <c:tickLblPos val="nextTo"/>
        <c:crossAx val="114063232"/>
        <c:crosses val="autoZero"/>
        <c:lblAlgn val="ctr"/>
        <c:lblOffset val="100"/>
        <c:tickLblSkip val="1"/>
        <c:tickMarkSkip val="1"/>
        <c:noMultiLvlLbl val="1"/>
      </c:catAx>
      <c:valAx>
        <c:axId val="114063232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114038656"/>
        <c:crosses val="autoZero"/>
        <c:crossBetween val="midCat"/>
        <c:majorUnit val="40"/>
      </c:valAx>
      <c:spPr>
        <a:gradFill>
          <a:gsLst>
            <a:gs pos="20000">
              <a:srgbClr val="80F200"/>
            </a:gs>
            <a:gs pos="20000">
              <a:srgbClr val="00E400"/>
            </a:gs>
            <a:gs pos="20000">
              <a:srgbClr val="FFFF00"/>
            </a:gs>
            <a:gs pos="40000">
              <a:srgbClr val="FFFF00"/>
            </a:gs>
            <a:gs pos="60000">
              <a:srgbClr val="FF7E00"/>
            </a:gs>
            <a:gs pos="40000">
              <a:srgbClr val="FF7E00"/>
            </a:gs>
            <a:gs pos="99000">
              <a:srgbClr val="FF0000"/>
            </a:gs>
            <a:gs pos="60000">
              <a:srgbClr val="FF0000"/>
            </a:gs>
          </a:gsLst>
          <a:lin ang="16200000" scaled="0"/>
        </a:gradFill>
      </c:spPr>
    </c:plotArea>
    <c:legend>
      <c:legendPos val="r"/>
      <c:layout>
        <c:manualLayout>
          <c:xMode val="edge"/>
          <c:yMode val="edge"/>
          <c:x val="0.79959593992819522"/>
          <c:y val="0.42963130721513065"/>
          <c:w val="0.17905213978839554"/>
          <c:h val="0.12781735061698721"/>
        </c:manualLayout>
      </c:layout>
      <c:txPr>
        <a:bodyPr/>
        <a:lstStyle/>
        <a:p>
          <a:pPr>
            <a:defRPr sz="1100"/>
          </a:pPr>
          <a:endParaRPr lang="pt-BR"/>
        </a:p>
      </c:txPr>
    </c:legend>
    <c:plotVisOnly val="1"/>
    <c:dispBlanksAs val="gap"/>
  </c:chart>
  <c:spPr>
    <a:gradFill>
      <a:gsLst>
        <a:gs pos="0">
          <a:srgbClr val="4F81BD">
            <a:lumMod val="5000"/>
            <a:lumOff val="95000"/>
          </a:srgbClr>
        </a:gs>
        <a:gs pos="74000">
          <a:srgbClr val="4F81BD">
            <a:lumMod val="45000"/>
            <a:lumOff val="55000"/>
          </a:srgbClr>
        </a:gs>
        <a:gs pos="83000">
          <a:srgbClr val="4F81BD">
            <a:lumMod val="45000"/>
            <a:lumOff val="55000"/>
          </a:srgbClr>
        </a:gs>
        <a:gs pos="100000">
          <a:srgbClr val="4F81BD">
            <a:lumMod val="30000"/>
            <a:lumOff val="70000"/>
          </a:srgbClr>
        </a:gs>
      </a:gsLst>
      <a:lin ang="5400000" scaled="1"/>
    </a:gradFill>
    <a:ln>
      <a:solidFill>
        <a:sysClr val="windowText" lastClr="000000"/>
      </a:solidFill>
    </a:ln>
  </c:spPr>
  <c:printSettings>
    <c:headerFooter/>
    <c:pageMargins b="0.78740157480314954" l="0.51181102362204722" r="0.51181102362204722" t="0.78740157480314954" header="0.31496062992127005" footer="0.31496062992127005"/>
    <c:pageSetup paperSize="9" orientation="landscape"/>
  </c:printSettings>
  <c:userShapes r:id="rId2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Temperatura Interna da Estação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37943525376159659"/>
          <c:y val="4.0584509292697656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56071827655E-2"/>
          <c:y val="0.17362754650258105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Temperatura Interna da Estação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Parâmetros!$B$2:$B$288</c:f>
              <c:numCache>
                <c:formatCode>General</c:formatCode>
                <c:ptCount val="287"/>
                <c:pt idx="0">
                  <c:v>26</c:v>
                </c:pt>
                <c:pt idx="1">
                  <c:v>25.9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25.9</c:v>
                </c:pt>
                <c:pt idx="8">
                  <c:v>26</c:v>
                </c:pt>
                <c:pt idx="9">
                  <c:v>25.9</c:v>
                </c:pt>
                <c:pt idx="10">
                  <c:v>25.8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25.4</c:v>
                </c:pt>
                <c:pt idx="15">
                  <c:v>25.4</c:v>
                </c:pt>
                <c:pt idx="16">
                  <c:v>25.5</c:v>
                </c:pt>
                <c:pt idx="17">
                  <c:v>25.7</c:v>
                </c:pt>
                <c:pt idx="18">
                  <c:v>25.9</c:v>
                </c:pt>
                <c:pt idx="19">
                  <c:v>26.1</c:v>
                </c:pt>
                <c:pt idx="20">
                  <c:v>26</c:v>
                </c:pt>
                <c:pt idx="21">
                  <c:v>26.1</c:v>
                </c:pt>
                <c:pt idx="22">
                  <c:v>26.1</c:v>
                </c:pt>
                <c:pt idx="23">
                  <c:v>26</c:v>
                </c:pt>
                <c:pt idx="24">
                  <c:v>26.1</c:v>
                </c:pt>
                <c:pt idx="25">
                  <c:v>26.1</c:v>
                </c:pt>
                <c:pt idx="26">
                  <c:v>25.9</c:v>
                </c:pt>
                <c:pt idx="27">
                  <c:v>26</c:v>
                </c:pt>
                <c:pt idx="28">
                  <c:v>25.9</c:v>
                </c:pt>
                <c:pt idx="29">
                  <c:v>26</c:v>
                </c:pt>
                <c:pt idx="30">
                  <c:v>26.2</c:v>
                </c:pt>
                <c:pt idx="31">
                  <c:v>26.1</c:v>
                </c:pt>
                <c:pt idx="32">
                  <c:v>25.9</c:v>
                </c:pt>
                <c:pt idx="33">
                  <c:v>25.9</c:v>
                </c:pt>
                <c:pt idx="34">
                  <c:v>25.7</c:v>
                </c:pt>
                <c:pt idx="35">
                  <c:v>25.8</c:v>
                </c:pt>
                <c:pt idx="36">
                  <c:v>25.8</c:v>
                </c:pt>
                <c:pt idx="37">
                  <c:v>25.6</c:v>
                </c:pt>
                <c:pt idx="38">
                  <c:v>25.4</c:v>
                </c:pt>
                <c:pt idx="39">
                  <c:v>25.8</c:v>
                </c:pt>
                <c:pt idx="40">
                  <c:v>25.9</c:v>
                </c:pt>
                <c:pt idx="41">
                  <c:v>26</c:v>
                </c:pt>
                <c:pt idx="42">
                  <c:v>25.9</c:v>
                </c:pt>
                <c:pt idx="43">
                  <c:v>26.2</c:v>
                </c:pt>
                <c:pt idx="44">
                  <c:v>26.1</c:v>
                </c:pt>
                <c:pt idx="45">
                  <c:v>26.1</c:v>
                </c:pt>
                <c:pt idx="46">
                  <c:v>26</c:v>
                </c:pt>
                <c:pt idx="47">
                  <c:v>26.1</c:v>
                </c:pt>
                <c:pt idx="48">
                  <c:v>26.1</c:v>
                </c:pt>
                <c:pt idx="49">
                  <c:v>26.1</c:v>
                </c:pt>
                <c:pt idx="50">
                  <c:v>26</c:v>
                </c:pt>
                <c:pt idx="51">
                  <c:v>25.9</c:v>
                </c:pt>
                <c:pt idx="52">
                  <c:v>26</c:v>
                </c:pt>
                <c:pt idx="53">
                  <c:v>26.2</c:v>
                </c:pt>
                <c:pt idx="54">
                  <c:v>26.1</c:v>
                </c:pt>
                <c:pt idx="55">
                  <c:v>26</c:v>
                </c:pt>
                <c:pt idx="56">
                  <c:v>25.8</c:v>
                </c:pt>
                <c:pt idx="57">
                  <c:v>25.8</c:v>
                </c:pt>
                <c:pt idx="58">
                  <c:v>25.9</c:v>
                </c:pt>
                <c:pt idx="59">
                  <c:v>25.7</c:v>
                </c:pt>
                <c:pt idx="60">
                  <c:v>25.7</c:v>
                </c:pt>
                <c:pt idx="61">
                  <c:v>25.6</c:v>
                </c:pt>
                <c:pt idx="62">
                  <c:v>25.5</c:v>
                </c:pt>
                <c:pt idx="63">
                  <c:v>25.4</c:v>
                </c:pt>
                <c:pt idx="64">
                  <c:v>25.7</c:v>
                </c:pt>
                <c:pt idx="65">
                  <c:v>25.8</c:v>
                </c:pt>
                <c:pt idx="66">
                  <c:v>25.9</c:v>
                </c:pt>
                <c:pt idx="67">
                  <c:v>26.2</c:v>
                </c:pt>
                <c:pt idx="68">
                  <c:v>26.2</c:v>
                </c:pt>
                <c:pt idx="69">
                  <c:v>26</c:v>
                </c:pt>
                <c:pt idx="70">
                  <c:v>26.1</c:v>
                </c:pt>
                <c:pt idx="71">
                  <c:v>26.1</c:v>
                </c:pt>
                <c:pt idx="72">
                  <c:v>26.1</c:v>
                </c:pt>
                <c:pt idx="73">
                  <c:v>26.1</c:v>
                </c:pt>
                <c:pt idx="74">
                  <c:v>26</c:v>
                </c:pt>
                <c:pt idx="75">
                  <c:v>25.9</c:v>
                </c:pt>
                <c:pt idx="76">
                  <c:v>25.9</c:v>
                </c:pt>
                <c:pt idx="77">
                  <c:v>26</c:v>
                </c:pt>
                <c:pt idx="78">
                  <c:v>25.9</c:v>
                </c:pt>
                <c:pt idx="79">
                  <c:v>26.1</c:v>
                </c:pt>
                <c:pt idx="80">
                  <c:v>26</c:v>
                </c:pt>
                <c:pt idx="81">
                  <c:v>26</c:v>
                </c:pt>
                <c:pt idx="82">
                  <c:v>27</c:v>
                </c:pt>
                <c:pt idx="83">
                  <c:v>27.1</c:v>
                </c:pt>
                <c:pt idx="84">
                  <c:v>27.1</c:v>
                </c:pt>
                <c:pt idx="85">
                  <c:v>26.5</c:v>
                </c:pt>
                <c:pt idx="86">
                  <c:v>26.5</c:v>
                </c:pt>
                <c:pt idx="87">
                  <c:v>26.9</c:v>
                </c:pt>
                <c:pt idx="88">
                  <c:v>27</c:v>
                </c:pt>
                <c:pt idx="89">
                  <c:v>27.3</c:v>
                </c:pt>
                <c:pt idx="90">
                  <c:v>26.4</c:v>
                </c:pt>
                <c:pt idx="91">
                  <c:v>26.5</c:v>
                </c:pt>
                <c:pt idx="92">
                  <c:v>26.6</c:v>
                </c:pt>
                <c:pt idx="93">
                  <c:v>26.7</c:v>
                </c:pt>
                <c:pt idx="94">
                  <c:v>26.5</c:v>
                </c:pt>
                <c:pt idx="95">
                  <c:v>26.5</c:v>
                </c:pt>
                <c:pt idx="96">
                  <c:v>26.6</c:v>
                </c:pt>
                <c:pt idx="97">
                  <c:v>26.6</c:v>
                </c:pt>
                <c:pt idx="98">
                  <c:v>26.6</c:v>
                </c:pt>
                <c:pt idx="99">
                  <c:v>26.5</c:v>
                </c:pt>
                <c:pt idx="100">
                  <c:v>26.5</c:v>
                </c:pt>
                <c:pt idx="101">
                  <c:v>26.5</c:v>
                </c:pt>
                <c:pt idx="102">
                  <c:v>26.4</c:v>
                </c:pt>
                <c:pt idx="103">
                  <c:v>26.5</c:v>
                </c:pt>
                <c:pt idx="104">
                  <c:v>27</c:v>
                </c:pt>
                <c:pt idx="105">
                  <c:v>26.8</c:v>
                </c:pt>
                <c:pt idx="106">
                  <c:v>27</c:v>
                </c:pt>
                <c:pt idx="107">
                  <c:v>27.1</c:v>
                </c:pt>
                <c:pt idx="108">
                  <c:v>27.2</c:v>
                </c:pt>
                <c:pt idx="109">
                  <c:v>26.6</c:v>
                </c:pt>
                <c:pt idx="110">
                  <c:v>27.3</c:v>
                </c:pt>
                <c:pt idx="111">
                  <c:v>27.6</c:v>
                </c:pt>
                <c:pt idx="112">
                  <c:v>26.8</c:v>
                </c:pt>
                <c:pt idx="113">
                  <c:v>26.6</c:v>
                </c:pt>
                <c:pt idx="114">
                  <c:v>26.5</c:v>
                </c:pt>
                <c:pt idx="115">
                  <c:v>26.8</c:v>
                </c:pt>
                <c:pt idx="116">
                  <c:v>26.8</c:v>
                </c:pt>
                <c:pt idx="117">
                  <c:v>26.7</c:v>
                </c:pt>
                <c:pt idx="118">
                  <c:v>26.7</c:v>
                </c:pt>
                <c:pt idx="119">
                  <c:v>26.7</c:v>
                </c:pt>
                <c:pt idx="120">
                  <c:v>26.5</c:v>
                </c:pt>
                <c:pt idx="121">
                  <c:v>26.5</c:v>
                </c:pt>
                <c:pt idx="122">
                  <c:v>26.5</c:v>
                </c:pt>
                <c:pt idx="123">
                  <c:v>26.4</c:v>
                </c:pt>
                <c:pt idx="124">
                  <c:v>26.5</c:v>
                </c:pt>
                <c:pt idx="125">
                  <c:v>26.5</c:v>
                </c:pt>
                <c:pt idx="126">
                  <c:v>26.5</c:v>
                </c:pt>
                <c:pt idx="127">
                  <c:v>26.6</c:v>
                </c:pt>
                <c:pt idx="128">
                  <c:v>26.3</c:v>
                </c:pt>
                <c:pt idx="129">
                  <c:v>26.6</c:v>
                </c:pt>
                <c:pt idx="130">
                  <c:v>26.6</c:v>
                </c:pt>
                <c:pt idx="131">
                  <c:v>26.6</c:v>
                </c:pt>
                <c:pt idx="132">
                  <c:v>26.4</c:v>
                </c:pt>
                <c:pt idx="133">
                  <c:v>26.2</c:v>
                </c:pt>
                <c:pt idx="134">
                  <c:v>26.4</c:v>
                </c:pt>
                <c:pt idx="135">
                  <c:v>26.5</c:v>
                </c:pt>
                <c:pt idx="136">
                  <c:v>26.8</c:v>
                </c:pt>
                <c:pt idx="137">
                  <c:v>26.7</c:v>
                </c:pt>
                <c:pt idx="138">
                  <c:v>26.7</c:v>
                </c:pt>
                <c:pt idx="139">
                  <c:v>27</c:v>
                </c:pt>
                <c:pt idx="140">
                  <c:v>27</c:v>
                </c:pt>
                <c:pt idx="141">
                  <c:v>27.1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27.1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26.8</c:v>
                </c:pt>
                <c:pt idx="153">
                  <c:v>26.7</c:v>
                </c:pt>
                <c:pt idx="154">
                  <c:v>26.8</c:v>
                </c:pt>
                <c:pt idx="155">
                  <c:v>28.2</c:v>
                </c:pt>
                <c:pt idx="156">
                  <c:v>32.1</c:v>
                </c:pt>
                <c:pt idx="157">
                  <c:v>27.2</c:v>
                </c:pt>
                <c:pt idx="158">
                  <c:v>26.1</c:v>
                </c:pt>
                <c:pt idx="159">
                  <c:v>26.2</c:v>
                </c:pt>
                <c:pt idx="160">
                  <c:v>26.2</c:v>
                </c:pt>
                <c:pt idx="161">
                  <c:v>26.3</c:v>
                </c:pt>
                <c:pt idx="162">
                  <c:v>26.4</c:v>
                </c:pt>
                <c:pt idx="163">
                  <c:v>26.6</c:v>
                </c:pt>
                <c:pt idx="164">
                  <c:v>26.7</c:v>
                </c:pt>
                <c:pt idx="165">
                  <c:v>26.8</c:v>
                </c:pt>
                <c:pt idx="166">
                  <c:v>26.8</c:v>
                </c:pt>
                <c:pt idx="167">
                  <c:v>26.7</c:v>
                </c:pt>
                <c:pt idx="168">
                  <c:v>26.6</c:v>
                </c:pt>
                <c:pt idx="169">
                  <c:v>26.8</c:v>
                </c:pt>
                <c:pt idx="170">
                  <c:v>26.7</c:v>
                </c:pt>
                <c:pt idx="171">
                  <c:v>26.8</c:v>
                </c:pt>
                <c:pt idx="172">
                  <c:v>26.8</c:v>
                </c:pt>
                <c:pt idx="173">
                  <c:v>26.7</c:v>
                </c:pt>
                <c:pt idx="174">
                  <c:v>26.7</c:v>
                </c:pt>
                <c:pt idx="175">
                  <c:v>26.7</c:v>
                </c:pt>
                <c:pt idx="176">
                  <c:v>26.5</c:v>
                </c:pt>
                <c:pt idx="177">
                  <c:v>26.4</c:v>
                </c:pt>
                <c:pt idx="178">
                  <c:v>26.4</c:v>
                </c:pt>
                <c:pt idx="179">
                  <c:v>26.4</c:v>
                </c:pt>
                <c:pt idx="180">
                  <c:v>26.2</c:v>
                </c:pt>
                <c:pt idx="181">
                  <c:v>26.3</c:v>
                </c:pt>
                <c:pt idx="182">
                  <c:v>26.1</c:v>
                </c:pt>
                <c:pt idx="183">
                  <c:v>26.4</c:v>
                </c:pt>
                <c:pt idx="184">
                  <c:v>26.5</c:v>
                </c:pt>
                <c:pt idx="185">
                  <c:v>26.4</c:v>
                </c:pt>
                <c:pt idx="186">
                  <c:v>26.3</c:v>
                </c:pt>
                <c:pt idx="187">
                  <c:v>26.6</c:v>
                </c:pt>
                <c:pt idx="188">
                  <c:v>26.9</c:v>
                </c:pt>
                <c:pt idx="189">
                  <c:v>26.9</c:v>
                </c:pt>
                <c:pt idx="190">
                  <c:v>26.9</c:v>
                </c:pt>
                <c:pt idx="191">
                  <c:v>26.9</c:v>
                </c:pt>
                <c:pt idx="192">
                  <c:v>26.9</c:v>
                </c:pt>
                <c:pt idx="193">
                  <c:v>26.9</c:v>
                </c:pt>
                <c:pt idx="194">
                  <c:v>26.9</c:v>
                </c:pt>
                <c:pt idx="195">
                  <c:v>26.8</c:v>
                </c:pt>
                <c:pt idx="196">
                  <c:v>26.9</c:v>
                </c:pt>
                <c:pt idx="197">
                  <c:v>26.9</c:v>
                </c:pt>
                <c:pt idx="198">
                  <c:v>26.7</c:v>
                </c:pt>
                <c:pt idx="199">
                  <c:v>26.5</c:v>
                </c:pt>
                <c:pt idx="200">
                  <c:v>26.4</c:v>
                </c:pt>
                <c:pt idx="201">
                  <c:v>26.3</c:v>
                </c:pt>
                <c:pt idx="252">
                  <c:v>29.6</c:v>
                </c:pt>
                <c:pt idx="253">
                  <c:v>29.4</c:v>
                </c:pt>
                <c:pt idx="254">
                  <c:v>29.4</c:v>
                </c:pt>
                <c:pt idx="255">
                  <c:v>29.4</c:v>
                </c:pt>
                <c:pt idx="256">
                  <c:v>29.5</c:v>
                </c:pt>
                <c:pt idx="257">
                  <c:v>29.7</c:v>
                </c:pt>
                <c:pt idx="258">
                  <c:v>29</c:v>
                </c:pt>
                <c:pt idx="259">
                  <c:v>28.5</c:v>
                </c:pt>
                <c:pt idx="260">
                  <c:v>28.4</c:v>
                </c:pt>
                <c:pt idx="261">
                  <c:v>28.4</c:v>
                </c:pt>
                <c:pt idx="262">
                  <c:v>28.5</c:v>
                </c:pt>
                <c:pt idx="263">
                  <c:v>28.4</c:v>
                </c:pt>
                <c:pt idx="264">
                  <c:v>28.4</c:v>
                </c:pt>
                <c:pt idx="265">
                  <c:v>28.7</c:v>
                </c:pt>
                <c:pt idx="266">
                  <c:v>29</c:v>
                </c:pt>
                <c:pt idx="267">
                  <c:v>28.5</c:v>
                </c:pt>
                <c:pt idx="268">
                  <c:v>28.3</c:v>
                </c:pt>
                <c:pt idx="274">
                  <c:v>29.8</c:v>
                </c:pt>
                <c:pt idx="275">
                  <c:v>29.9</c:v>
                </c:pt>
                <c:pt idx="276">
                  <c:v>30</c:v>
                </c:pt>
                <c:pt idx="277">
                  <c:v>29.3</c:v>
                </c:pt>
                <c:pt idx="278">
                  <c:v>29.1</c:v>
                </c:pt>
                <c:pt idx="279">
                  <c:v>29.4</c:v>
                </c:pt>
                <c:pt idx="280">
                  <c:v>29.7</c:v>
                </c:pt>
                <c:pt idx="281">
                  <c:v>29.8</c:v>
                </c:pt>
                <c:pt idx="282">
                  <c:v>29</c:v>
                </c:pt>
                <c:pt idx="283">
                  <c:v>28.7</c:v>
                </c:pt>
                <c:pt idx="284">
                  <c:v>28.6</c:v>
                </c:pt>
                <c:pt idx="285">
                  <c:v>28.8</c:v>
                </c:pt>
                <c:pt idx="286">
                  <c:v>28.8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014-4759-A516-8493C36C5D7C}"/>
            </c:ext>
          </c:extLst>
        </c:ser>
        <c:ser>
          <c:idx val="1"/>
          <c:order val="1"/>
          <c:tx>
            <c:v>Temperatura Limite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Parâmetros!$C$2:$C$288</c:f>
              <c:numCache>
                <c:formatCode>General</c:formatCode>
                <c:ptCount val="287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36</c:v>
                </c:pt>
                <c:pt idx="24">
                  <c:v>36</c:v>
                </c:pt>
                <c:pt idx="25">
                  <c:v>36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36</c:v>
                </c:pt>
                <c:pt idx="105">
                  <c:v>36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</c:v>
                </c:pt>
                <c:pt idx="124">
                  <c:v>36</c:v>
                </c:pt>
                <c:pt idx="125">
                  <c:v>36</c:v>
                </c:pt>
                <c:pt idx="126">
                  <c:v>36</c:v>
                </c:pt>
                <c:pt idx="127">
                  <c:v>36</c:v>
                </c:pt>
                <c:pt idx="128">
                  <c:v>36</c:v>
                </c:pt>
                <c:pt idx="129">
                  <c:v>36</c:v>
                </c:pt>
                <c:pt idx="130">
                  <c:v>36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36</c:v>
                </c:pt>
                <c:pt idx="158">
                  <c:v>36</c:v>
                </c:pt>
                <c:pt idx="159">
                  <c:v>36</c:v>
                </c:pt>
                <c:pt idx="160">
                  <c:v>36</c:v>
                </c:pt>
                <c:pt idx="161">
                  <c:v>36</c:v>
                </c:pt>
                <c:pt idx="162">
                  <c:v>36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36</c:v>
                </c:pt>
                <c:pt idx="167">
                  <c:v>36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36</c:v>
                </c:pt>
                <c:pt idx="201">
                  <c:v>36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36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36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14-4759-A516-8493C36C5D7C}"/>
            </c:ext>
          </c:extLst>
        </c:ser>
        <c:dLbls/>
        <c:marker val="1"/>
        <c:axId val="114659328"/>
        <c:axId val="114661248"/>
      </c:lineChart>
      <c:catAx>
        <c:axId val="114659328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4435432207798189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4661248"/>
        <c:crosses val="autoZero"/>
        <c:lblAlgn val="ctr"/>
        <c:lblOffset val="100"/>
        <c:tickLblSkip val="24"/>
        <c:tickMarkSkip val="24"/>
      </c:catAx>
      <c:valAx>
        <c:axId val="114661248"/>
        <c:scaling>
          <c:orientation val="minMax"/>
          <c:max val="4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(°C)</a:t>
                </a:r>
              </a:p>
            </c:rich>
          </c:tx>
          <c:layout>
            <c:manualLayout>
              <c:xMode val="edge"/>
              <c:yMode val="edge"/>
              <c:x val="2.0142303994178944E-2"/>
              <c:y val="0.4217914728729884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4659328"/>
        <c:crosses val="autoZero"/>
        <c:crossBetween val="midCat"/>
        <c:majorUnit val="4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288667134429998"/>
          <c:y val="0.88999694410540886"/>
          <c:w val="0.37420441256724102"/>
          <c:h val="8.483842102907959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Temperatura Ambiente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40055736597281782"/>
          <c:y val="5.114789016013585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33333333345E-2"/>
          <c:y val="0.19897959183673491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Temperatura Ambiente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Parâmetros!$L$2:$L$288</c:f>
              <c:numCache>
                <c:formatCode>General</c:formatCode>
                <c:ptCount val="287"/>
                <c:pt idx="0">
                  <c:v>27.3</c:v>
                </c:pt>
                <c:pt idx="1">
                  <c:v>27.1</c:v>
                </c:pt>
                <c:pt idx="2">
                  <c:v>27</c:v>
                </c:pt>
                <c:pt idx="3">
                  <c:v>26.9</c:v>
                </c:pt>
                <c:pt idx="4">
                  <c:v>26.9</c:v>
                </c:pt>
                <c:pt idx="5">
                  <c:v>26.9</c:v>
                </c:pt>
                <c:pt idx="6">
                  <c:v>26.8</c:v>
                </c:pt>
                <c:pt idx="7">
                  <c:v>26.5</c:v>
                </c:pt>
                <c:pt idx="8">
                  <c:v>27.1</c:v>
                </c:pt>
                <c:pt idx="9">
                  <c:v>28.3</c:v>
                </c:pt>
                <c:pt idx="10">
                  <c:v>29.9</c:v>
                </c:pt>
                <c:pt idx="11">
                  <c:v>30.4</c:v>
                </c:pt>
                <c:pt idx="12">
                  <c:v>30.5</c:v>
                </c:pt>
                <c:pt idx="13">
                  <c:v>30.4</c:v>
                </c:pt>
                <c:pt idx="14">
                  <c:v>30.4</c:v>
                </c:pt>
                <c:pt idx="15">
                  <c:v>30.2</c:v>
                </c:pt>
                <c:pt idx="16">
                  <c:v>29.7</c:v>
                </c:pt>
                <c:pt idx="17">
                  <c:v>29.1</c:v>
                </c:pt>
                <c:pt idx="18">
                  <c:v>28.2</c:v>
                </c:pt>
                <c:pt idx="19">
                  <c:v>27.7</c:v>
                </c:pt>
                <c:pt idx="20">
                  <c:v>27.4</c:v>
                </c:pt>
                <c:pt idx="21">
                  <c:v>27.3</c:v>
                </c:pt>
                <c:pt idx="22">
                  <c:v>27.1</c:v>
                </c:pt>
                <c:pt idx="23">
                  <c:v>27</c:v>
                </c:pt>
                <c:pt idx="24">
                  <c:v>26.9</c:v>
                </c:pt>
                <c:pt idx="25">
                  <c:v>26.8</c:v>
                </c:pt>
                <c:pt idx="26">
                  <c:v>26.7</c:v>
                </c:pt>
                <c:pt idx="27">
                  <c:v>26.7</c:v>
                </c:pt>
                <c:pt idx="28">
                  <c:v>26.7</c:v>
                </c:pt>
                <c:pt idx="29">
                  <c:v>26.6</c:v>
                </c:pt>
                <c:pt idx="30">
                  <c:v>26.4</c:v>
                </c:pt>
                <c:pt idx="31">
                  <c:v>27</c:v>
                </c:pt>
                <c:pt idx="32">
                  <c:v>27.4</c:v>
                </c:pt>
                <c:pt idx="33">
                  <c:v>27.8</c:v>
                </c:pt>
                <c:pt idx="34">
                  <c:v>29.6</c:v>
                </c:pt>
                <c:pt idx="35">
                  <c:v>30.3</c:v>
                </c:pt>
                <c:pt idx="36">
                  <c:v>30.3</c:v>
                </c:pt>
                <c:pt idx="37">
                  <c:v>30.4</c:v>
                </c:pt>
                <c:pt idx="38">
                  <c:v>30.1</c:v>
                </c:pt>
                <c:pt idx="39">
                  <c:v>29.7</c:v>
                </c:pt>
                <c:pt idx="40">
                  <c:v>29.4</c:v>
                </c:pt>
                <c:pt idx="41">
                  <c:v>28.8</c:v>
                </c:pt>
                <c:pt idx="42">
                  <c:v>28</c:v>
                </c:pt>
                <c:pt idx="43">
                  <c:v>27.3</c:v>
                </c:pt>
                <c:pt idx="44">
                  <c:v>27.2</c:v>
                </c:pt>
                <c:pt idx="45">
                  <c:v>27.3</c:v>
                </c:pt>
                <c:pt idx="46">
                  <c:v>27.2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26.8</c:v>
                </c:pt>
                <c:pt idx="51">
                  <c:v>26.8</c:v>
                </c:pt>
                <c:pt idx="52">
                  <c:v>26.7</c:v>
                </c:pt>
                <c:pt idx="53">
                  <c:v>26.6</c:v>
                </c:pt>
                <c:pt idx="54">
                  <c:v>26.7</c:v>
                </c:pt>
                <c:pt idx="55">
                  <c:v>27.2</c:v>
                </c:pt>
                <c:pt idx="56">
                  <c:v>28</c:v>
                </c:pt>
                <c:pt idx="57">
                  <c:v>28.4</c:v>
                </c:pt>
                <c:pt idx="58">
                  <c:v>29.2</c:v>
                </c:pt>
                <c:pt idx="59">
                  <c:v>29.9</c:v>
                </c:pt>
                <c:pt idx="60">
                  <c:v>29.9</c:v>
                </c:pt>
                <c:pt idx="61">
                  <c:v>30.2</c:v>
                </c:pt>
                <c:pt idx="62">
                  <c:v>30.2</c:v>
                </c:pt>
                <c:pt idx="63">
                  <c:v>30</c:v>
                </c:pt>
                <c:pt idx="64">
                  <c:v>29.7</c:v>
                </c:pt>
                <c:pt idx="65">
                  <c:v>29.1</c:v>
                </c:pt>
                <c:pt idx="66">
                  <c:v>28.3</c:v>
                </c:pt>
                <c:pt idx="67">
                  <c:v>27.6</c:v>
                </c:pt>
                <c:pt idx="68">
                  <c:v>27.4</c:v>
                </c:pt>
                <c:pt idx="69">
                  <c:v>27.4</c:v>
                </c:pt>
                <c:pt idx="70">
                  <c:v>27.3</c:v>
                </c:pt>
                <c:pt idx="71">
                  <c:v>27.3</c:v>
                </c:pt>
                <c:pt idx="72">
                  <c:v>27.2</c:v>
                </c:pt>
                <c:pt idx="73">
                  <c:v>27</c:v>
                </c:pt>
                <c:pt idx="74">
                  <c:v>26.9</c:v>
                </c:pt>
                <c:pt idx="75">
                  <c:v>27</c:v>
                </c:pt>
                <c:pt idx="76">
                  <c:v>26.9</c:v>
                </c:pt>
                <c:pt idx="77">
                  <c:v>26.8</c:v>
                </c:pt>
                <c:pt idx="78">
                  <c:v>26.9</c:v>
                </c:pt>
                <c:pt idx="79">
                  <c:v>27.1</c:v>
                </c:pt>
                <c:pt idx="80">
                  <c:v>27</c:v>
                </c:pt>
                <c:pt idx="81">
                  <c:v>27.6</c:v>
                </c:pt>
                <c:pt idx="82">
                  <c:v>29</c:v>
                </c:pt>
                <c:pt idx="83">
                  <c:v>29.7</c:v>
                </c:pt>
                <c:pt idx="84">
                  <c:v>30</c:v>
                </c:pt>
                <c:pt idx="85">
                  <c:v>30.3</c:v>
                </c:pt>
                <c:pt idx="86">
                  <c:v>30.4</c:v>
                </c:pt>
                <c:pt idx="87">
                  <c:v>30.1</c:v>
                </c:pt>
                <c:pt idx="88">
                  <c:v>29.8</c:v>
                </c:pt>
                <c:pt idx="89">
                  <c:v>29.2</c:v>
                </c:pt>
                <c:pt idx="90">
                  <c:v>28.2</c:v>
                </c:pt>
                <c:pt idx="91">
                  <c:v>27.5</c:v>
                </c:pt>
                <c:pt idx="92">
                  <c:v>27.3</c:v>
                </c:pt>
                <c:pt idx="93">
                  <c:v>27.3</c:v>
                </c:pt>
                <c:pt idx="94">
                  <c:v>27.3</c:v>
                </c:pt>
                <c:pt idx="95">
                  <c:v>27.2</c:v>
                </c:pt>
                <c:pt idx="96">
                  <c:v>27.2</c:v>
                </c:pt>
                <c:pt idx="97">
                  <c:v>26.9</c:v>
                </c:pt>
                <c:pt idx="98">
                  <c:v>27</c:v>
                </c:pt>
                <c:pt idx="99">
                  <c:v>26.9</c:v>
                </c:pt>
                <c:pt idx="100">
                  <c:v>26.8</c:v>
                </c:pt>
                <c:pt idx="101">
                  <c:v>26.7</c:v>
                </c:pt>
                <c:pt idx="102">
                  <c:v>26.5</c:v>
                </c:pt>
                <c:pt idx="103">
                  <c:v>24.7</c:v>
                </c:pt>
                <c:pt idx="104">
                  <c:v>24.5</c:v>
                </c:pt>
                <c:pt idx="105">
                  <c:v>26.6</c:v>
                </c:pt>
                <c:pt idx="106">
                  <c:v>28.6</c:v>
                </c:pt>
                <c:pt idx="107">
                  <c:v>29.8</c:v>
                </c:pt>
                <c:pt idx="108">
                  <c:v>30.1</c:v>
                </c:pt>
                <c:pt idx="109">
                  <c:v>30.2</c:v>
                </c:pt>
                <c:pt idx="110">
                  <c:v>30.2</c:v>
                </c:pt>
                <c:pt idx="111">
                  <c:v>29.9</c:v>
                </c:pt>
                <c:pt idx="112">
                  <c:v>29.7</c:v>
                </c:pt>
                <c:pt idx="113">
                  <c:v>29.1</c:v>
                </c:pt>
                <c:pt idx="114">
                  <c:v>28</c:v>
                </c:pt>
                <c:pt idx="115">
                  <c:v>27.3</c:v>
                </c:pt>
                <c:pt idx="116">
                  <c:v>27.1</c:v>
                </c:pt>
                <c:pt idx="117">
                  <c:v>27</c:v>
                </c:pt>
                <c:pt idx="118">
                  <c:v>27</c:v>
                </c:pt>
                <c:pt idx="119">
                  <c:v>26.9</c:v>
                </c:pt>
                <c:pt idx="120">
                  <c:v>26.9</c:v>
                </c:pt>
                <c:pt idx="121">
                  <c:v>26.7</c:v>
                </c:pt>
                <c:pt idx="122">
                  <c:v>26.6</c:v>
                </c:pt>
                <c:pt idx="123">
                  <c:v>26.6</c:v>
                </c:pt>
                <c:pt idx="124">
                  <c:v>26.6</c:v>
                </c:pt>
                <c:pt idx="125">
                  <c:v>26.6</c:v>
                </c:pt>
                <c:pt idx="126">
                  <c:v>26.6</c:v>
                </c:pt>
                <c:pt idx="127">
                  <c:v>27</c:v>
                </c:pt>
                <c:pt idx="128">
                  <c:v>28</c:v>
                </c:pt>
                <c:pt idx="129">
                  <c:v>27.8</c:v>
                </c:pt>
                <c:pt idx="130">
                  <c:v>28.9</c:v>
                </c:pt>
                <c:pt idx="131">
                  <c:v>29.8</c:v>
                </c:pt>
                <c:pt idx="132">
                  <c:v>30.2</c:v>
                </c:pt>
                <c:pt idx="133">
                  <c:v>30.3</c:v>
                </c:pt>
                <c:pt idx="134">
                  <c:v>30.1</c:v>
                </c:pt>
                <c:pt idx="135">
                  <c:v>29.8</c:v>
                </c:pt>
                <c:pt idx="136">
                  <c:v>29.6</c:v>
                </c:pt>
                <c:pt idx="137">
                  <c:v>28.9</c:v>
                </c:pt>
                <c:pt idx="138">
                  <c:v>28</c:v>
                </c:pt>
                <c:pt idx="139">
                  <c:v>27.5</c:v>
                </c:pt>
                <c:pt idx="140">
                  <c:v>27.4</c:v>
                </c:pt>
                <c:pt idx="141">
                  <c:v>27.4</c:v>
                </c:pt>
                <c:pt idx="142">
                  <c:v>27.4</c:v>
                </c:pt>
                <c:pt idx="143">
                  <c:v>27.4</c:v>
                </c:pt>
                <c:pt idx="144">
                  <c:v>27.3</c:v>
                </c:pt>
                <c:pt idx="145">
                  <c:v>27.2</c:v>
                </c:pt>
                <c:pt idx="146">
                  <c:v>27.1</c:v>
                </c:pt>
                <c:pt idx="147">
                  <c:v>27</c:v>
                </c:pt>
                <c:pt idx="148">
                  <c:v>27.1</c:v>
                </c:pt>
                <c:pt idx="149">
                  <c:v>27.2</c:v>
                </c:pt>
                <c:pt idx="150">
                  <c:v>27.2</c:v>
                </c:pt>
                <c:pt idx="151">
                  <c:v>27.6</c:v>
                </c:pt>
                <c:pt idx="152">
                  <c:v>28.1</c:v>
                </c:pt>
                <c:pt idx="153">
                  <c:v>28.8</c:v>
                </c:pt>
                <c:pt idx="154">
                  <c:v>29.6</c:v>
                </c:pt>
                <c:pt idx="155">
                  <c:v>30.4</c:v>
                </c:pt>
                <c:pt idx="156">
                  <c:v>30.7</c:v>
                </c:pt>
                <c:pt idx="157">
                  <c:v>30.6</c:v>
                </c:pt>
                <c:pt idx="158">
                  <c:v>30.4</c:v>
                </c:pt>
                <c:pt idx="159">
                  <c:v>30.2</c:v>
                </c:pt>
                <c:pt idx="160">
                  <c:v>29.8</c:v>
                </c:pt>
                <c:pt idx="161">
                  <c:v>29</c:v>
                </c:pt>
                <c:pt idx="162">
                  <c:v>28</c:v>
                </c:pt>
                <c:pt idx="163">
                  <c:v>27.5</c:v>
                </c:pt>
                <c:pt idx="164">
                  <c:v>27.4</c:v>
                </c:pt>
                <c:pt idx="165">
                  <c:v>27.3</c:v>
                </c:pt>
                <c:pt idx="166">
                  <c:v>27.3</c:v>
                </c:pt>
                <c:pt idx="167">
                  <c:v>27.2</c:v>
                </c:pt>
                <c:pt idx="168">
                  <c:v>27</c:v>
                </c:pt>
                <c:pt idx="169">
                  <c:v>26.9</c:v>
                </c:pt>
                <c:pt idx="170">
                  <c:v>26.9</c:v>
                </c:pt>
                <c:pt idx="171">
                  <c:v>26.9</c:v>
                </c:pt>
                <c:pt idx="172">
                  <c:v>26.9</c:v>
                </c:pt>
                <c:pt idx="173">
                  <c:v>27</c:v>
                </c:pt>
                <c:pt idx="174">
                  <c:v>26.9</c:v>
                </c:pt>
                <c:pt idx="175">
                  <c:v>27.4</c:v>
                </c:pt>
                <c:pt idx="176">
                  <c:v>28</c:v>
                </c:pt>
                <c:pt idx="177">
                  <c:v>29</c:v>
                </c:pt>
                <c:pt idx="178">
                  <c:v>29.6</c:v>
                </c:pt>
                <c:pt idx="179">
                  <c:v>30</c:v>
                </c:pt>
                <c:pt idx="180">
                  <c:v>30.3</c:v>
                </c:pt>
                <c:pt idx="181">
                  <c:v>30.3</c:v>
                </c:pt>
                <c:pt idx="182">
                  <c:v>30.1</c:v>
                </c:pt>
                <c:pt idx="183">
                  <c:v>29.9</c:v>
                </c:pt>
                <c:pt idx="184">
                  <c:v>29.1</c:v>
                </c:pt>
                <c:pt idx="185">
                  <c:v>28.9</c:v>
                </c:pt>
                <c:pt idx="186">
                  <c:v>28</c:v>
                </c:pt>
                <c:pt idx="187">
                  <c:v>27.6</c:v>
                </c:pt>
                <c:pt idx="188">
                  <c:v>27.5</c:v>
                </c:pt>
                <c:pt idx="189">
                  <c:v>27.3</c:v>
                </c:pt>
                <c:pt idx="190">
                  <c:v>27.3</c:v>
                </c:pt>
                <c:pt idx="191">
                  <c:v>27.1</c:v>
                </c:pt>
                <c:pt idx="192">
                  <c:v>27.1</c:v>
                </c:pt>
                <c:pt idx="193">
                  <c:v>26.9</c:v>
                </c:pt>
                <c:pt idx="194">
                  <c:v>26.8</c:v>
                </c:pt>
                <c:pt idx="195">
                  <c:v>26.8</c:v>
                </c:pt>
                <c:pt idx="196">
                  <c:v>26.6</c:v>
                </c:pt>
                <c:pt idx="197">
                  <c:v>26.7</c:v>
                </c:pt>
                <c:pt idx="198">
                  <c:v>26.8</c:v>
                </c:pt>
                <c:pt idx="199">
                  <c:v>27.2</c:v>
                </c:pt>
                <c:pt idx="200">
                  <c:v>27.5</c:v>
                </c:pt>
                <c:pt idx="201">
                  <c:v>28.2</c:v>
                </c:pt>
                <c:pt idx="252">
                  <c:v>30.3</c:v>
                </c:pt>
                <c:pt idx="253">
                  <c:v>30.6</c:v>
                </c:pt>
                <c:pt idx="254">
                  <c:v>30.8</c:v>
                </c:pt>
                <c:pt idx="255">
                  <c:v>30.1</c:v>
                </c:pt>
                <c:pt idx="256">
                  <c:v>29.8</c:v>
                </c:pt>
                <c:pt idx="257">
                  <c:v>29</c:v>
                </c:pt>
                <c:pt idx="258">
                  <c:v>28</c:v>
                </c:pt>
                <c:pt idx="259">
                  <c:v>27.5</c:v>
                </c:pt>
                <c:pt idx="260">
                  <c:v>27.3</c:v>
                </c:pt>
                <c:pt idx="261">
                  <c:v>27.1</c:v>
                </c:pt>
                <c:pt idx="262">
                  <c:v>27</c:v>
                </c:pt>
                <c:pt idx="263">
                  <c:v>26.8</c:v>
                </c:pt>
                <c:pt idx="264">
                  <c:v>26.7</c:v>
                </c:pt>
                <c:pt idx="265">
                  <c:v>26.6</c:v>
                </c:pt>
                <c:pt idx="266">
                  <c:v>26.4</c:v>
                </c:pt>
                <c:pt idx="267">
                  <c:v>26.4</c:v>
                </c:pt>
                <c:pt idx="268">
                  <c:v>26.5</c:v>
                </c:pt>
                <c:pt idx="274">
                  <c:v>29.2</c:v>
                </c:pt>
                <c:pt idx="275">
                  <c:v>29.6</c:v>
                </c:pt>
                <c:pt idx="276">
                  <c:v>30.6</c:v>
                </c:pt>
                <c:pt idx="277">
                  <c:v>30.6</c:v>
                </c:pt>
                <c:pt idx="278">
                  <c:v>30.5</c:v>
                </c:pt>
                <c:pt idx="279">
                  <c:v>30.2</c:v>
                </c:pt>
                <c:pt idx="280">
                  <c:v>30.1</c:v>
                </c:pt>
                <c:pt idx="281">
                  <c:v>29</c:v>
                </c:pt>
                <c:pt idx="282">
                  <c:v>27.9</c:v>
                </c:pt>
                <c:pt idx="283">
                  <c:v>27.5</c:v>
                </c:pt>
                <c:pt idx="284">
                  <c:v>27.3</c:v>
                </c:pt>
                <c:pt idx="285">
                  <c:v>27.2</c:v>
                </c:pt>
                <c:pt idx="286">
                  <c:v>27.1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C94-4700-9309-3C82529FCCF2}"/>
            </c:ext>
          </c:extLst>
        </c:ser>
        <c:dLbls/>
        <c:marker val="1"/>
        <c:axId val="115863936"/>
        <c:axId val="115865856"/>
      </c:lineChart>
      <c:catAx>
        <c:axId val="115863936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5865856"/>
        <c:crosses val="autoZero"/>
        <c:lblAlgn val="ctr"/>
        <c:lblOffset val="100"/>
        <c:tickLblSkip val="24"/>
        <c:tickMarkSkip val="24"/>
      </c:catAx>
      <c:valAx>
        <c:axId val="115865856"/>
        <c:scaling>
          <c:orientation val="minMax"/>
          <c:max val="44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(°C)</a:t>
                </a:r>
              </a:p>
            </c:rich>
          </c:tx>
          <c:layout>
            <c:manualLayout>
              <c:xMode val="edge"/>
              <c:yMode val="edge"/>
              <c:x val="2.1462436007380268E-2"/>
              <c:y val="0.43235485374042676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5863936"/>
        <c:crosses val="autoZero"/>
        <c:crossBetween val="midCat"/>
        <c:majorUnit val="4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400878355552094"/>
          <c:y val="0.93013779140167419"/>
          <c:w val="0.3306400561315973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Umidade Relativa do Ar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40319762999922032"/>
          <c:y val="4.269718546618529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56071827655E-2"/>
          <c:y val="0.18841627971699459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Umidade Relativa do Ar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Parâmetros!$M$2:$M$288</c:f>
              <c:numCache>
                <c:formatCode>General</c:formatCode>
                <c:ptCount val="287"/>
                <c:pt idx="0">
                  <c:v>76</c:v>
                </c:pt>
                <c:pt idx="1">
                  <c:v>75.8</c:v>
                </c:pt>
                <c:pt idx="2">
                  <c:v>76.8</c:v>
                </c:pt>
                <c:pt idx="3">
                  <c:v>76.599999999999994</c:v>
                </c:pt>
                <c:pt idx="4">
                  <c:v>75.599999999999994</c:v>
                </c:pt>
                <c:pt idx="5">
                  <c:v>75.099999999999994</c:v>
                </c:pt>
                <c:pt idx="6">
                  <c:v>75.599999999999994</c:v>
                </c:pt>
                <c:pt idx="7">
                  <c:v>79.5</c:v>
                </c:pt>
                <c:pt idx="8">
                  <c:v>76</c:v>
                </c:pt>
                <c:pt idx="9">
                  <c:v>65.400000000000006</c:v>
                </c:pt>
                <c:pt idx="10">
                  <c:v>55</c:v>
                </c:pt>
                <c:pt idx="11">
                  <c:v>51</c:v>
                </c:pt>
                <c:pt idx="12">
                  <c:v>47.6</c:v>
                </c:pt>
                <c:pt idx="13">
                  <c:v>49.5</c:v>
                </c:pt>
                <c:pt idx="14">
                  <c:v>51.4</c:v>
                </c:pt>
                <c:pt idx="15">
                  <c:v>53.1</c:v>
                </c:pt>
                <c:pt idx="16">
                  <c:v>55.8</c:v>
                </c:pt>
                <c:pt idx="17">
                  <c:v>60</c:v>
                </c:pt>
                <c:pt idx="18">
                  <c:v>67</c:v>
                </c:pt>
                <c:pt idx="19">
                  <c:v>71.900000000000006</c:v>
                </c:pt>
                <c:pt idx="20">
                  <c:v>74.599999999999994</c:v>
                </c:pt>
                <c:pt idx="21">
                  <c:v>75.099999999999994</c:v>
                </c:pt>
                <c:pt idx="22">
                  <c:v>75.5</c:v>
                </c:pt>
                <c:pt idx="23">
                  <c:v>74.900000000000006</c:v>
                </c:pt>
                <c:pt idx="24">
                  <c:v>75.599999999999994</c:v>
                </c:pt>
                <c:pt idx="25">
                  <c:v>75.900000000000006</c:v>
                </c:pt>
                <c:pt idx="26">
                  <c:v>75.2</c:v>
                </c:pt>
                <c:pt idx="27">
                  <c:v>75.099999999999994</c:v>
                </c:pt>
                <c:pt idx="28">
                  <c:v>73.900000000000006</c:v>
                </c:pt>
                <c:pt idx="29">
                  <c:v>73.400000000000006</c:v>
                </c:pt>
                <c:pt idx="30">
                  <c:v>73.099999999999994</c:v>
                </c:pt>
                <c:pt idx="31">
                  <c:v>70.099999999999994</c:v>
                </c:pt>
                <c:pt idx="32">
                  <c:v>70.099999999999994</c:v>
                </c:pt>
                <c:pt idx="33">
                  <c:v>68.400000000000006</c:v>
                </c:pt>
                <c:pt idx="34">
                  <c:v>57</c:v>
                </c:pt>
                <c:pt idx="35">
                  <c:v>52.9</c:v>
                </c:pt>
                <c:pt idx="36">
                  <c:v>54</c:v>
                </c:pt>
                <c:pt idx="37">
                  <c:v>54.6</c:v>
                </c:pt>
                <c:pt idx="38">
                  <c:v>56.4</c:v>
                </c:pt>
                <c:pt idx="39">
                  <c:v>59.2</c:v>
                </c:pt>
                <c:pt idx="40">
                  <c:v>60.3</c:v>
                </c:pt>
                <c:pt idx="41">
                  <c:v>64.2</c:v>
                </c:pt>
                <c:pt idx="42">
                  <c:v>68.3</c:v>
                </c:pt>
                <c:pt idx="43">
                  <c:v>73.3</c:v>
                </c:pt>
                <c:pt idx="44">
                  <c:v>75.400000000000006</c:v>
                </c:pt>
                <c:pt idx="45">
                  <c:v>75.7</c:v>
                </c:pt>
                <c:pt idx="46">
                  <c:v>76</c:v>
                </c:pt>
                <c:pt idx="47">
                  <c:v>75.400000000000006</c:v>
                </c:pt>
                <c:pt idx="48">
                  <c:v>75.3</c:v>
                </c:pt>
                <c:pt idx="49">
                  <c:v>74.7</c:v>
                </c:pt>
                <c:pt idx="50">
                  <c:v>75.2</c:v>
                </c:pt>
                <c:pt idx="51">
                  <c:v>75.7</c:v>
                </c:pt>
                <c:pt idx="52">
                  <c:v>75.5</c:v>
                </c:pt>
                <c:pt idx="53">
                  <c:v>75.3</c:v>
                </c:pt>
                <c:pt idx="54">
                  <c:v>75</c:v>
                </c:pt>
                <c:pt idx="55">
                  <c:v>73.400000000000006</c:v>
                </c:pt>
                <c:pt idx="56">
                  <c:v>69.3</c:v>
                </c:pt>
                <c:pt idx="57">
                  <c:v>68.3</c:v>
                </c:pt>
                <c:pt idx="58">
                  <c:v>63.7</c:v>
                </c:pt>
                <c:pt idx="59">
                  <c:v>59.3</c:v>
                </c:pt>
                <c:pt idx="60">
                  <c:v>60.3</c:v>
                </c:pt>
                <c:pt idx="61">
                  <c:v>58.7</c:v>
                </c:pt>
                <c:pt idx="62">
                  <c:v>58.5</c:v>
                </c:pt>
                <c:pt idx="63">
                  <c:v>61.5</c:v>
                </c:pt>
                <c:pt idx="64">
                  <c:v>63.7</c:v>
                </c:pt>
                <c:pt idx="65">
                  <c:v>66.7</c:v>
                </c:pt>
                <c:pt idx="66">
                  <c:v>71.3</c:v>
                </c:pt>
                <c:pt idx="67">
                  <c:v>73.7</c:v>
                </c:pt>
                <c:pt idx="68">
                  <c:v>75.3</c:v>
                </c:pt>
                <c:pt idx="69">
                  <c:v>75.400000000000006</c:v>
                </c:pt>
                <c:pt idx="70">
                  <c:v>76.3</c:v>
                </c:pt>
                <c:pt idx="71">
                  <c:v>75.599999999999994</c:v>
                </c:pt>
                <c:pt idx="72">
                  <c:v>75.8</c:v>
                </c:pt>
                <c:pt idx="73">
                  <c:v>75.900000000000006</c:v>
                </c:pt>
                <c:pt idx="74">
                  <c:v>77</c:v>
                </c:pt>
                <c:pt idx="75">
                  <c:v>75.599999999999994</c:v>
                </c:pt>
                <c:pt idx="76">
                  <c:v>75.400000000000006</c:v>
                </c:pt>
                <c:pt idx="77">
                  <c:v>75.8</c:v>
                </c:pt>
                <c:pt idx="78">
                  <c:v>75.099999999999994</c:v>
                </c:pt>
                <c:pt idx="79">
                  <c:v>75.400000000000006</c:v>
                </c:pt>
                <c:pt idx="80">
                  <c:v>74.7</c:v>
                </c:pt>
                <c:pt idx="81">
                  <c:v>73.5</c:v>
                </c:pt>
                <c:pt idx="82">
                  <c:v>64.900000000000006</c:v>
                </c:pt>
                <c:pt idx="83">
                  <c:v>61.6</c:v>
                </c:pt>
                <c:pt idx="84">
                  <c:v>58.7</c:v>
                </c:pt>
                <c:pt idx="85">
                  <c:v>58.1</c:v>
                </c:pt>
                <c:pt idx="86">
                  <c:v>57.5</c:v>
                </c:pt>
                <c:pt idx="87">
                  <c:v>60.5</c:v>
                </c:pt>
                <c:pt idx="88">
                  <c:v>61.2</c:v>
                </c:pt>
                <c:pt idx="89">
                  <c:v>65.599999999999994</c:v>
                </c:pt>
                <c:pt idx="90">
                  <c:v>70.900000000000006</c:v>
                </c:pt>
                <c:pt idx="91">
                  <c:v>73.5</c:v>
                </c:pt>
                <c:pt idx="92">
                  <c:v>76.099999999999994</c:v>
                </c:pt>
                <c:pt idx="93">
                  <c:v>75</c:v>
                </c:pt>
                <c:pt idx="94">
                  <c:v>73.900000000000006</c:v>
                </c:pt>
                <c:pt idx="95">
                  <c:v>73.8</c:v>
                </c:pt>
                <c:pt idx="96">
                  <c:v>74.7</c:v>
                </c:pt>
                <c:pt idx="97">
                  <c:v>76.2</c:v>
                </c:pt>
                <c:pt idx="98">
                  <c:v>73.099999999999994</c:v>
                </c:pt>
                <c:pt idx="99">
                  <c:v>73</c:v>
                </c:pt>
                <c:pt idx="100">
                  <c:v>73.099999999999994</c:v>
                </c:pt>
                <c:pt idx="101">
                  <c:v>73.400000000000006</c:v>
                </c:pt>
                <c:pt idx="102">
                  <c:v>74.7</c:v>
                </c:pt>
                <c:pt idx="103">
                  <c:v>86</c:v>
                </c:pt>
                <c:pt idx="104">
                  <c:v>87.8</c:v>
                </c:pt>
                <c:pt idx="105">
                  <c:v>79.599999999999994</c:v>
                </c:pt>
                <c:pt idx="106">
                  <c:v>67.7</c:v>
                </c:pt>
                <c:pt idx="107">
                  <c:v>59.3</c:v>
                </c:pt>
                <c:pt idx="108">
                  <c:v>56.9</c:v>
                </c:pt>
                <c:pt idx="109">
                  <c:v>56.1</c:v>
                </c:pt>
                <c:pt idx="110">
                  <c:v>56.7</c:v>
                </c:pt>
                <c:pt idx="111">
                  <c:v>59</c:v>
                </c:pt>
                <c:pt idx="112">
                  <c:v>58.3</c:v>
                </c:pt>
                <c:pt idx="113">
                  <c:v>60.8</c:v>
                </c:pt>
                <c:pt idx="114">
                  <c:v>69</c:v>
                </c:pt>
                <c:pt idx="115">
                  <c:v>73.2</c:v>
                </c:pt>
                <c:pt idx="116">
                  <c:v>75.599999999999994</c:v>
                </c:pt>
                <c:pt idx="117">
                  <c:v>76.2</c:v>
                </c:pt>
                <c:pt idx="118">
                  <c:v>76</c:v>
                </c:pt>
                <c:pt idx="119">
                  <c:v>75.599999999999994</c:v>
                </c:pt>
                <c:pt idx="120">
                  <c:v>73.5</c:v>
                </c:pt>
                <c:pt idx="121">
                  <c:v>73.7</c:v>
                </c:pt>
                <c:pt idx="122">
                  <c:v>73.8</c:v>
                </c:pt>
                <c:pt idx="123">
                  <c:v>74.5</c:v>
                </c:pt>
                <c:pt idx="124">
                  <c:v>72.599999999999994</c:v>
                </c:pt>
                <c:pt idx="125">
                  <c:v>72.5</c:v>
                </c:pt>
                <c:pt idx="126">
                  <c:v>71.5</c:v>
                </c:pt>
                <c:pt idx="127">
                  <c:v>71.2</c:v>
                </c:pt>
                <c:pt idx="128">
                  <c:v>67.599999999999994</c:v>
                </c:pt>
                <c:pt idx="129">
                  <c:v>70.2</c:v>
                </c:pt>
                <c:pt idx="130">
                  <c:v>64.2</c:v>
                </c:pt>
                <c:pt idx="131">
                  <c:v>56.9</c:v>
                </c:pt>
                <c:pt idx="132">
                  <c:v>55.2</c:v>
                </c:pt>
                <c:pt idx="133">
                  <c:v>54</c:v>
                </c:pt>
                <c:pt idx="134">
                  <c:v>56.2</c:v>
                </c:pt>
                <c:pt idx="135">
                  <c:v>58.6</c:v>
                </c:pt>
                <c:pt idx="136">
                  <c:v>60</c:v>
                </c:pt>
                <c:pt idx="137">
                  <c:v>64.400000000000006</c:v>
                </c:pt>
                <c:pt idx="138">
                  <c:v>70</c:v>
                </c:pt>
                <c:pt idx="139">
                  <c:v>74</c:v>
                </c:pt>
                <c:pt idx="140">
                  <c:v>73.900000000000006</c:v>
                </c:pt>
                <c:pt idx="141">
                  <c:v>72.8</c:v>
                </c:pt>
                <c:pt idx="142">
                  <c:v>72.2</c:v>
                </c:pt>
                <c:pt idx="143">
                  <c:v>73.099999999999994</c:v>
                </c:pt>
                <c:pt idx="144">
                  <c:v>73.7</c:v>
                </c:pt>
                <c:pt idx="145">
                  <c:v>74.2</c:v>
                </c:pt>
                <c:pt idx="146">
                  <c:v>76.400000000000006</c:v>
                </c:pt>
                <c:pt idx="147">
                  <c:v>78.7</c:v>
                </c:pt>
                <c:pt idx="148">
                  <c:v>77.5</c:v>
                </c:pt>
                <c:pt idx="149">
                  <c:v>77.099999999999994</c:v>
                </c:pt>
                <c:pt idx="150">
                  <c:v>77</c:v>
                </c:pt>
                <c:pt idx="151">
                  <c:v>74.599999999999994</c:v>
                </c:pt>
                <c:pt idx="152">
                  <c:v>72.5</c:v>
                </c:pt>
                <c:pt idx="153">
                  <c:v>66.7</c:v>
                </c:pt>
                <c:pt idx="154">
                  <c:v>62.1</c:v>
                </c:pt>
                <c:pt idx="155">
                  <c:v>55.5</c:v>
                </c:pt>
                <c:pt idx="156">
                  <c:v>53.7</c:v>
                </c:pt>
                <c:pt idx="157">
                  <c:v>55.5</c:v>
                </c:pt>
                <c:pt idx="158">
                  <c:v>57.2</c:v>
                </c:pt>
                <c:pt idx="159">
                  <c:v>57.4</c:v>
                </c:pt>
                <c:pt idx="160">
                  <c:v>57.8</c:v>
                </c:pt>
                <c:pt idx="161">
                  <c:v>62.9</c:v>
                </c:pt>
                <c:pt idx="162">
                  <c:v>70.7</c:v>
                </c:pt>
                <c:pt idx="163">
                  <c:v>74.7</c:v>
                </c:pt>
                <c:pt idx="164">
                  <c:v>75.5</c:v>
                </c:pt>
                <c:pt idx="165">
                  <c:v>74.599999999999994</c:v>
                </c:pt>
                <c:pt idx="166">
                  <c:v>73.7</c:v>
                </c:pt>
                <c:pt idx="167">
                  <c:v>73.099999999999994</c:v>
                </c:pt>
                <c:pt idx="168">
                  <c:v>73.7</c:v>
                </c:pt>
                <c:pt idx="169">
                  <c:v>74.2</c:v>
                </c:pt>
                <c:pt idx="170">
                  <c:v>74.2</c:v>
                </c:pt>
                <c:pt idx="171">
                  <c:v>73.2</c:v>
                </c:pt>
                <c:pt idx="172">
                  <c:v>74.599999999999994</c:v>
                </c:pt>
                <c:pt idx="173">
                  <c:v>74.7</c:v>
                </c:pt>
                <c:pt idx="174">
                  <c:v>73.8</c:v>
                </c:pt>
                <c:pt idx="175">
                  <c:v>72</c:v>
                </c:pt>
                <c:pt idx="176">
                  <c:v>69.099999999999994</c:v>
                </c:pt>
                <c:pt idx="177">
                  <c:v>63.7</c:v>
                </c:pt>
                <c:pt idx="178">
                  <c:v>59.8</c:v>
                </c:pt>
                <c:pt idx="179">
                  <c:v>57.8</c:v>
                </c:pt>
                <c:pt idx="180">
                  <c:v>57.4</c:v>
                </c:pt>
                <c:pt idx="181">
                  <c:v>57.6</c:v>
                </c:pt>
                <c:pt idx="182">
                  <c:v>58.8</c:v>
                </c:pt>
                <c:pt idx="183">
                  <c:v>60.5</c:v>
                </c:pt>
                <c:pt idx="184">
                  <c:v>63.6</c:v>
                </c:pt>
                <c:pt idx="185">
                  <c:v>64.5</c:v>
                </c:pt>
                <c:pt idx="186">
                  <c:v>70</c:v>
                </c:pt>
                <c:pt idx="187">
                  <c:v>73.7</c:v>
                </c:pt>
                <c:pt idx="188">
                  <c:v>71.2</c:v>
                </c:pt>
                <c:pt idx="189">
                  <c:v>70.5</c:v>
                </c:pt>
                <c:pt idx="190">
                  <c:v>71.099999999999994</c:v>
                </c:pt>
                <c:pt idx="191">
                  <c:v>72.2</c:v>
                </c:pt>
                <c:pt idx="192">
                  <c:v>70.8</c:v>
                </c:pt>
                <c:pt idx="193">
                  <c:v>72.900000000000006</c:v>
                </c:pt>
                <c:pt idx="194">
                  <c:v>73</c:v>
                </c:pt>
                <c:pt idx="195">
                  <c:v>72.5</c:v>
                </c:pt>
                <c:pt idx="196">
                  <c:v>74.599999999999994</c:v>
                </c:pt>
                <c:pt idx="197">
                  <c:v>73.400000000000006</c:v>
                </c:pt>
                <c:pt idx="198">
                  <c:v>72.8</c:v>
                </c:pt>
                <c:pt idx="199">
                  <c:v>70.400000000000006</c:v>
                </c:pt>
                <c:pt idx="200">
                  <c:v>70.5</c:v>
                </c:pt>
                <c:pt idx="201">
                  <c:v>66.099999999999994</c:v>
                </c:pt>
                <c:pt idx="252">
                  <c:v>50.5</c:v>
                </c:pt>
                <c:pt idx="253">
                  <c:v>47.6</c:v>
                </c:pt>
                <c:pt idx="254">
                  <c:v>49.3</c:v>
                </c:pt>
                <c:pt idx="255">
                  <c:v>53.9</c:v>
                </c:pt>
                <c:pt idx="256">
                  <c:v>56.8</c:v>
                </c:pt>
                <c:pt idx="257">
                  <c:v>62.1</c:v>
                </c:pt>
                <c:pt idx="258">
                  <c:v>68.599999999999994</c:v>
                </c:pt>
                <c:pt idx="259">
                  <c:v>71.8</c:v>
                </c:pt>
                <c:pt idx="260">
                  <c:v>74.3</c:v>
                </c:pt>
                <c:pt idx="261">
                  <c:v>73.7</c:v>
                </c:pt>
                <c:pt idx="262">
                  <c:v>73.3</c:v>
                </c:pt>
                <c:pt idx="263">
                  <c:v>73.5</c:v>
                </c:pt>
                <c:pt idx="264">
                  <c:v>74.2</c:v>
                </c:pt>
                <c:pt idx="265">
                  <c:v>74.5</c:v>
                </c:pt>
                <c:pt idx="266">
                  <c:v>73.5</c:v>
                </c:pt>
                <c:pt idx="267">
                  <c:v>72.900000000000006</c:v>
                </c:pt>
                <c:pt idx="268">
                  <c:v>72.599999999999994</c:v>
                </c:pt>
                <c:pt idx="274">
                  <c:v>60</c:v>
                </c:pt>
                <c:pt idx="275">
                  <c:v>57.4</c:v>
                </c:pt>
                <c:pt idx="276">
                  <c:v>50.8</c:v>
                </c:pt>
                <c:pt idx="277">
                  <c:v>51.5</c:v>
                </c:pt>
                <c:pt idx="278">
                  <c:v>51.1</c:v>
                </c:pt>
                <c:pt idx="279">
                  <c:v>52.4</c:v>
                </c:pt>
                <c:pt idx="280">
                  <c:v>54.9</c:v>
                </c:pt>
                <c:pt idx="281">
                  <c:v>62.1</c:v>
                </c:pt>
                <c:pt idx="282">
                  <c:v>66.099999999999994</c:v>
                </c:pt>
                <c:pt idx="283">
                  <c:v>68.400000000000006</c:v>
                </c:pt>
                <c:pt idx="284">
                  <c:v>70.900000000000006</c:v>
                </c:pt>
                <c:pt idx="285">
                  <c:v>70.900000000000006</c:v>
                </c:pt>
                <c:pt idx="286">
                  <c:v>71.3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C28-43B1-9E7D-E5E7B1174840}"/>
            </c:ext>
          </c:extLst>
        </c:ser>
        <c:dLbls/>
        <c:marker val="1"/>
        <c:axId val="115900800"/>
        <c:axId val="115902720"/>
      </c:lineChart>
      <c:catAx>
        <c:axId val="115900800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5902720"/>
        <c:crosses val="autoZero"/>
        <c:lblAlgn val="ctr"/>
        <c:lblOffset val="100"/>
        <c:tickLblSkip val="24"/>
        <c:tickMarkSkip val="24"/>
      </c:catAx>
      <c:valAx>
        <c:axId val="115902720"/>
        <c:scaling>
          <c:orientation val="minMax"/>
          <c:max val="11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(%)</a:t>
                </a:r>
              </a:p>
            </c:rich>
          </c:tx>
          <c:layout>
            <c:manualLayout>
              <c:xMode val="edge"/>
              <c:yMode val="edge"/>
              <c:x val="2.2782568020581588E-2"/>
              <c:y val="0.42812950139345146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5900800"/>
        <c:crosses val="autoZero"/>
        <c:crossBetween val="midCat"/>
        <c:majorUnit val="10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400878355552094"/>
          <c:y val="0.93013779140167419"/>
          <c:w val="0.33460045217120138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Pressão Atmosférica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4084781580520257"/>
          <c:y val="5.114789016013585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33333333345E-2"/>
          <c:y val="0.19897959183673491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Pressão Atmosférica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Parâmetros!$N$2:$N$288</c:f>
              <c:numCache>
                <c:formatCode>General</c:formatCode>
                <c:ptCount val="287"/>
                <c:pt idx="0">
                  <c:v>1010.9</c:v>
                </c:pt>
                <c:pt idx="1">
                  <c:v>1010.5</c:v>
                </c:pt>
                <c:pt idx="2">
                  <c:v>1009.9</c:v>
                </c:pt>
                <c:pt idx="3">
                  <c:v>1009.5</c:v>
                </c:pt>
                <c:pt idx="4">
                  <c:v>1009.4</c:v>
                </c:pt>
                <c:pt idx="5">
                  <c:v>1009.9</c:v>
                </c:pt>
                <c:pt idx="6">
                  <c:v>1010.5</c:v>
                </c:pt>
                <c:pt idx="7">
                  <c:v>1011.3</c:v>
                </c:pt>
                <c:pt idx="8">
                  <c:v>1011.7</c:v>
                </c:pt>
                <c:pt idx="9">
                  <c:v>1011.8</c:v>
                </c:pt>
                <c:pt idx="10">
                  <c:v>1011.6</c:v>
                </c:pt>
                <c:pt idx="11">
                  <c:v>1011.6</c:v>
                </c:pt>
                <c:pt idx="12">
                  <c:v>1011.1</c:v>
                </c:pt>
                <c:pt idx="13">
                  <c:v>1010.5</c:v>
                </c:pt>
                <c:pt idx="14">
                  <c:v>1009.7</c:v>
                </c:pt>
                <c:pt idx="15">
                  <c:v>1009</c:v>
                </c:pt>
                <c:pt idx="16">
                  <c:v>1008.6</c:v>
                </c:pt>
                <c:pt idx="17">
                  <c:v>1008.5</c:v>
                </c:pt>
                <c:pt idx="18">
                  <c:v>1008.7</c:v>
                </c:pt>
                <c:pt idx="19">
                  <c:v>1009.1</c:v>
                </c:pt>
                <c:pt idx="20">
                  <c:v>1009.8</c:v>
                </c:pt>
                <c:pt idx="21">
                  <c:v>1010.6</c:v>
                </c:pt>
                <c:pt idx="22">
                  <c:v>1010.6</c:v>
                </c:pt>
                <c:pt idx="23">
                  <c:v>1010.5</c:v>
                </c:pt>
                <c:pt idx="24">
                  <c:v>1010.1</c:v>
                </c:pt>
                <c:pt idx="25">
                  <c:v>1009.7</c:v>
                </c:pt>
                <c:pt idx="26">
                  <c:v>1009.4</c:v>
                </c:pt>
                <c:pt idx="27">
                  <c:v>1009.2</c:v>
                </c:pt>
                <c:pt idx="28">
                  <c:v>1009.3</c:v>
                </c:pt>
                <c:pt idx="29">
                  <c:v>1009.7</c:v>
                </c:pt>
                <c:pt idx="30">
                  <c:v>1010</c:v>
                </c:pt>
                <c:pt idx="31">
                  <c:v>1010.2</c:v>
                </c:pt>
                <c:pt idx="32">
                  <c:v>1010.4</c:v>
                </c:pt>
                <c:pt idx="33">
                  <c:v>1010.7</c:v>
                </c:pt>
                <c:pt idx="34">
                  <c:v>1010.7</c:v>
                </c:pt>
                <c:pt idx="35">
                  <c:v>1010.6</c:v>
                </c:pt>
                <c:pt idx="36">
                  <c:v>1010.1</c:v>
                </c:pt>
                <c:pt idx="37">
                  <c:v>1009.3</c:v>
                </c:pt>
                <c:pt idx="38">
                  <c:v>1008.5</c:v>
                </c:pt>
                <c:pt idx="39">
                  <c:v>1007.9</c:v>
                </c:pt>
                <c:pt idx="40">
                  <c:v>1007.8</c:v>
                </c:pt>
                <c:pt idx="41">
                  <c:v>1007.7</c:v>
                </c:pt>
                <c:pt idx="42">
                  <c:v>1007.7</c:v>
                </c:pt>
                <c:pt idx="43">
                  <c:v>1007.8</c:v>
                </c:pt>
                <c:pt idx="44">
                  <c:v>1008.2</c:v>
                </c:pt>
                <c:pt idx="45">
                  <c:v>1008.7</c:v>
                </c:pt>
                <c:pt idx="46">
                  <c:v>1008.7</c:v>
                </c:pt>
                <c:pt idx="47">
                  <c:v>1008.3</c:v>
                </c:pt>
                <c:pt idx="48">
                  <c:v>1008.2</c:v>
                </c:pt>
                <c:pt idx="49">
                  <c:v>1007.9</c:v>
                </c:pt>
                <c:pt idx="50">
                  <c:v>1007.9</c:v>
                </c:pt>
                <c:pt idx="51">
                  <c:v>1007.9</c:v>
                </c:pt>
                <c:pt idx="52">
                  <c:v>1007.9</c:v>
                </c:pt>
                <c:pt idx="53">
                  <c:v>1008.4</c:v>
                </c:pt>
                <c:pt idx="54">
                  <c:v>1009</c:v>
                </c:pt>
                <c:pt idx="55">
                  <c:v>1009.2</c:v>
                </c:pt>
                <c:pt idx="56">
                  <c:v>1009.1</c:v>
                </c:pt>
                <c:pt idx="57">
                  <c:v>1009.3</c:v>
                </c:pt>
                <c:pt idx="58">
                  <c:v>1009.1</c:v>
                </c:pt>
                <c:pt idx="59">
                  <c:v>1009.1</c:v>
                </c:pt>
                <c:pt idx="60">
                  <c:v>1008.8</c:v>
                </c:pt>
                <c:pt idx="61">
                  <c:v>1008.2</c:v>
                </c:pt>
                <c:pt idx="62">
                  <c:v>1007.8</c:v>
                </c:pt>
                <c:pt idx="63">
                  <c:v>1007.1</c:v>
                </c:pt>
                <c:pt idx="64">
                  <c:v>1006.8</c:v>
                </c:pt>
                <c:pt idx="65">
                  <c:v>1006.9</c:v>
                </c:pt>
                <c:pt idx="66">
                  <c:v>1007.4</c:v>
                </c:pt>
                <c:pt idx="67">
                  <c:v>1007.5</c:v>
                </c:pt>
                <c:pt idx="68">
                  <c:v>1007.9</c:v>
                </c:pt>
                <c:pt idx="69">
                  <c:v>1008.4</c:v>
                </c:pt>
                <c:pt idx="70">
                  <c:v>1008.4</c:v>
                </c:pt>
                <c:pt idx="71">
                  <c:v>1008.2</c:v>
                </c:pt>
                <c:pt idx="72">
                  <c:v>1008.1</c:v>
                </c:pt>
                <c:pt idx="73">
                  <c:v>1007.8</c:v>
                </c:pt>
                <c:pt idx="74">
                  <c:v>1007.4</c:v>
                </c:pt>
                <c:pt idx="75">
                  <c:v>1007.3</c:v>
                </c:pt>
                <c:pt idx="76">
                  <c:v>1007.6</c:v>
                </c:pt>
                <c:pt idx="77">
                  <c:v>1008</c:v>
                </c:pt>
                <c:pt idx="78">
                  <c:v>1008.4</c:v>
                </c:pt>
                <c:pt idx="79">
                  <c:v>1009.1</c:v>
                </c:pt>
                <c:pt idx="80">
                  <c:v>1009.6</c:v>
                </c:pt>
                <c:pt idx="81">
                  <c:v>1009.8</c:v>
                </c:pt>
                <c:pt idx="82">
                  <c:v>1009.8</c:v>
                </c:pt>
                <c:pt idx="83">
                  <c:v>1009.8</c:v>
                </c:pt>
                <c:pt idx="84">
                  <c:v>1009.5</c:v>
                </c:pt>
                <c:pt idx="85">
                  <c:v>1008.8</c:v>
                </c:pt>
                <c:pt idx="86">
                  <c:v>1008.3</c:v>
                </c:pt>
                <c:pt idx="87">
                  <c:v>1008</c:v>
                </c:pt>
                <c:pt idx="88">
                  <c:v>1007.8</c:v>
                </c:pt>
                <c:pt idx="89">
                  <c:v>1007.7</c:v>
                </c:pt>
                <c:pt idx="90">
                  <c:v>1008</c:v>
                </c:pt>
                <c:pt idx="91">
                  <c:v>1008.3</c:v>
                </c:pt>
                <c:pt idx="92">
                  <c:v>1008.8</c:v>
                </c:pt>
                <c:pt idx="93">
                  <c:v>1009.3</c:v>
                </c:pt>
                <c:pt idx="94">
                  <c:v>1009.7</c:v>
                </c:pt>
                <c:pt idx="95">
                  <c:v>1009.6</c:v>
                </c:pt>
                <c:pt idx="96">
                  <c:v>1009.5</c:v>
                </c:pt>
                <c:pt idx="97">
                  <c:v>1009.1</c:v>
                </c:pt>
                <c:pt idx="98">
                  <c:v>1009</c:v>
                </c:pt>
                <c:pt idx="99">
                  <c:v>1008.8</c:v>
                </c:pt>
                <c:pt idx="100">
                  <c:v>1008.8</c:v>
                </c:pt>
                <c:pt idx="101">
                  <c:v>1009.2</c:v>
                </c:pt>
                <c:pt idx="102">
                  <c:v>1009.8</c:v>
                </c:pt>
                <c:pt idx="103">
                  <c:v>1010.5</c:v>
                </c:pt>
                <c:pt idx="104">
                  <c:v>1011.1</c:v>
                </c:pt>
                <c:pt idx="105">
                  <c:v>1011.3</c:v>
                </c:pt>
                <c:pt idx="106">
                  <c:v>1011.2</c:v>
                </c:pt>
                <c:pt idx="107">
                  <c:v>1011</c:v>
                </c:pt>
                <c:pt idx="108">
                  <c:v>1010.5</c:v>
                </c:pt>
                <c:pt idx="109">
                  <c:v>1009.8</c:v>
                </c:pt>
                <c:pt idx="110">
                  <c:v>1009</c:v>
                </c:pt>
                <c:pt idx="111">
                  <c:v>1008.3</c:v>
                </c:pt>
                <c:pt idx="112">
                  <c:v>1007.9</c:v>
                </c:pt>
                <c:pt idx="113">
                  <c:v>1007.9</c:v>
                </c:pt>
                <c:pt idx="114">
                  <c:v>1008</c:v>
                </c:pt>
                <c:pt idx="115">
                  <c:v>1008.3</c:v>
                </c:pt>
                <c:pt idx="116">
                  <c:v>1009</c:v>
                </c:pt>
                <c:pt idx="117">
                  <c:v>1009.6</c:v>
                </c:pt>
                <c:pt idx="118">
                  <c:v>1009.7</c:v>
                </c:pt>
                <c:pt idx="119">
                  <c:v>1009.6</c:v>
                </c:pt>
                <c:pt idx="120">
                  <c:v>1009</c:v>
                </c:pt>
                <c:pt idx="121">
                  <c:v>1008.4</c:v>
                </c:pt>
                <c:pt idx="122">
                  <c:v>1008.1</c:v>
                </c:pt>
                <c:pt idx="123">
                  <c:v>1008.3</c:v>
                </c:pt>
                <c:pt idx="124">
                  <c:v>1008.5</c:v>
                </c:pt>
                <c:pt idx="125">
                  <c:v>1008.9</c:v>
                </c:pt>
                <c:pt idx="126">
                  <c:v>1009.6</c:v>
                </c:pt>
                <c:pt idx="127">
                  <c:v>1010</c:v>
                </c:pt>
                <c:pt idx="128">
                  <c:v>1010.3</c:v>
                </c:pt>
                <c:pt idx="129">
                  <c:v>1010.6</c:v>
                </c:pt>
                <c:pt idx="130">
                  <c:v>1010.7</c:v>
                </c:pt>
                <c:pt idx="131">
                  <c:v>1010.4</c:v>
                </c:pt>
                <c:pt idx="132">
                  <c:v>1010</c:v>
                </c:pt>
                <c:pt idx="133">
                  <c:v>1009.3</c:v>
                </c:pt>
                <c:pt idx="134">
                  <c:v>1008.5</c:v>
                </c:pt>
                <c:pt idx="135">
                  <c:v>1008</c:v>
                </c:pt>
                <c:pt idx="136">
                  <c:v>1007.9</c:v>
                </c:pt>
                <c:pt idx="137">
                  <c:v>1008.1</c:v>
                </c:pt>
                <c:pt idx="138">
                  <c:v>1008.2</c:v>
                </c:pt>
                <c:pt idx="139">
                  <c:v>1008.5</c:v>
                </c:pt>
                <c:pt idx="140">
                  <c:v>1009.3</c:v>
                </c:pt>
                <c:pt idx="141">
                  <c:v>1010</c:v>
                </c:pt>
                <c:pt idx="142">
                  <c:v>1010.3</c:v>
                </c:pt>
                <c:pt idx="143">
                  <c:v>1010</c:v>
                </c:pt>
                <c:pt idx="144">
                  <c:v>1009.2</c:v>
                </c:pt>
                <c:pt idx="145">
                  <c:v>1008.3</c:v>
                </c:pt>
                <c:pt idx="146">
                  <c:v>1007.8</c:v>
                </c:pt>
                <c:pt idx="147">
                  <c:v>1007.8</c:v>
                </c:pt>
                <c:pt idx="148">
                  <c:v>1007.8</c:v>
                </c:pt>
                <c:pt idx="149">
                  <c:v>1008.2</c:v>
                </c:pt>
                <c:pt idx="150">
                  <c:v>1009</c:v>
                </c:pt>
                <c:pt idx="151">
                  <c:v>1009.9</c:v>
                </c:pt>
                <c:pt idx="152">
                  <c:v>1010.6</c:v>
                </c:pt>
                <c:pt idx="153">
                  <c:v>1011</c:v>
                </c:pt>
                <c:pt idx="154">
                  <c:v>1010.9</c:v>
                </c:pt>
                <c:pt idx="155">
                  <c:v>1010.8</c:v>
                </c:pt>
                <c:pt idx="156">
                  <c:v>1010.5</c:v>
                </c:pt>
                <c:pt idx="157">
                  <c:v>1010</c:v>
                </c:pt>
                <c:pt idx="158">
                  <c:v>1009.3</c:v>
                </c:pt>
                <c:pt idx="159">
                  <c:v>1008.5</c:v>
                </c:pt>
                <c:pt idx="160">
                  <c:v>1008.3</c:v>
                </c:pt>
                <c:pt idx="161">
                  <c:v>1008.1</c:v>
                </c:pt>
                <c:pt idx="162">
                  <c:v>1008.3</c:v>
                </c:pt>
                <c:pt idx="163">
                  <c:v>1008.9</c:v>
                </c:pt>
                <c:pt idx="164">
                  <c:v>1009.5</c:v>
                </c:pt>
                <c:pt idx="165">
                  <c:v>1010.2</c:v>
                </c:pt>
                <c:pt idx="166">
                  <c:v>1010.7</c:v>
                </c:pt>
                <c:pt idx="167">
                  <c:v>1010.5</c:v>
                </c:pt>
                <c:pt idx="168">
                  <c:v>1009.7</c:v>
                </c:pt>
                <c:pt idx="169">
                  <c:v>1009.1</c:v>
                </c:pt>
                <c:pt idx="170">
                  <c:v>1008.7</c:v>
                </c:pt>
                <c:pt idx="171">
                  <c:v>1008.4</c:v>
                </c:pt>
                <c:pt idx="172">
                  <c:v>1008.4</c:v>
                </c:pt>
                <c:pt idx="173">
                  <c:v>1008.8</c:v>
                </c:pt>
                <c:pt idx="174">
                  <c:v>1009.6</c:v>
                </c:pt>
                <c:pt idx="175">
                  <c:v>1010</c:v>
                </c:pt>
                <c:pt idx="176">
                  <c:v>1010.5</c:v>
                </c:pt>
                <c:pt idx="177">
                  <c:v>1011</c:v>
                </c:pt>
                <c:pt idx="178">
                  <c:v>1011.1</c:v>
                </c:pt>
                <c:pt idx="179">
                  <c:v>1010.8</c:v>
                </c:pt>
                <c:pt idx="180">
                  <c:v>1010.2</c:v>
                </c:pt>
                <c:pt idx="181">
                  <c:v>1009.8</c:v>
                </c:pt>
                <c:pt idx="182">
                  <c:v>1008.8</c:v>
                </c:pt>
                <c:pt idx="183">
                  <c:v>1008.1</c:v>
                </c:pt>
                <c:pt idx="184">
                  <c:v>1007.8</c:v>
                </c:pt>
                <c:pt idx="185">
                  <c:v>1007.8</c:v>
                </c:pt>
                <c:pt idx="186">
                  <c:v>1008.1</c:v>
                </c:pt>
                <c:pt idx="187">
                  <c:v>1008.6</c:v>
                </c:pt>
                <c:pt idx="188">
                  <c:v>1009.2</c:v>
                </c:pt>
                <c:pt idx="189">
                  <c:v>1010</c:v>
                </c:pt>
                <c:pt idx="190">
                  <c:v>1010.6</c:v>
                </c:pt>
                <c:pt idx="191">
                  <c:v>1010.4</c:v>
                </c:pt>
                <c:pt idx="192">
                  <c:v>1009.7</c:v>
                </c:pt>
                <c:pt idx="193">
                  <c:v>1008.8</c:v>
                </c:pt>
                <c:pt idx="194">
                  <c:v>1008.2</c:v>
                </c:pt>
                <c:pt idx="195">
                  <c:v>1007.6</c:v>
                </c:pt>
                <c:pt idx="196">
                  <c:v>1007.8</c:v>
                </c:pt>
                <c:pt idx="197">
                  <c:v>1008.1</c:v>
                </c:pt>
                <c:pt idx="198">
                  <c:v>1008.7</c:v>
                </c:pt>
                <c:pt idx="199">
                  <c:v>1009.8</c:v>
                </c:pt>
                <c:pt idx="200">
                  <c:v>1010.5</c:v>
                </c:pt>
                <c:pt idx="201">
                  <c:v>1010.8</c:v>
                </c:pt>
                <c:pt idx="252">
                  <c:v>1010.9</c:v>
                </c:pt>
                <c:pt idx="253">
                  <c:v>1010.2</c:v>
                </c:pt>
                <c:pt idx="254">
                  <c:v>1009.6</c:v>
                </c:pt>
                <c:pt idx="255">
                  <c:v>1008.9</c:v>
                </c:pt>
                <c:pt idx="256">
                  <c:v>1008.5</c:v>
                </c:pt>
                <c:pt idx="257">
                  <c:v>1008.4</c:v>
                </c:pt>
                <c:pt idx="258">
                  <c:v>1008.6</c:v>
                </c:pt>
                <c:pt idx="259">
                  <c:v>1009</c:v>
                </c:pt>
                <c:pt idx="260">
                  <c:v>1009.5</c:v>
                </c:pt>
                <c:pt idx="261">
                  <c:v>1010.1</c:v>
                </c:pt>
                <c:pt idx="262">
                  <c:v>1010.5</c:v>
                </c:pt>
                <c:pt idx="263">
                  <c:v>1010.6</c:v>
                </c:pt>
                <c:pt idx="264">
                  <c:v>1010.1</c:v>
                </c:pt>
                <c:pt idx="265">
                  <c:v>1009.6</c:v>
                </c:pt>
                <c:pt idx="266">
                  <c:v>1009.1</c:v>
                </c:pt>
                <c:pt idx="267">
                  <c:v>1008.9</c:v>
                </c:pt>
                <c:pt idx="268">
                  <c:v>1009</c:v>
                </c:pt>
                <c:pt idx="274">
                  <c:v>1011.2</c:v>
                </c:pt>
                <c:pt idx="275">
                  <c:v>1011.1</c:v>
                </c:pt>
                <c:pt idx="276">
                  <c:v>1010.7</c:v>
                </c:pt>
                <c:pt idx="277">
                  <c:v>1010.1</c:v>
                </c:pt>
                <c:pt idx="278">
                  <c:v>1009.4</c:v>
                </c:pt>
                <c:pt idx="279">
                  <c:v>1008.7</c:v>
                </c:pt>
                <c:pt idx="280">
                  <c:v>1008.2</c:v>
                </c:pt>
                <c:pt idx="281">
                  <c:v>1008.2</c:v>
                </c:pt>
                <c:pt idx="282">
                  <c:v>1008.4</c:v>
                </c:pt>
                <c:pt idx="283">
                  <c:v>1008.8</c:v>
                </c:pt>
                <c:pt idx="284">
                  <c:v>1009.7</c:v>
                </c:pt>
                <c:pt idx="285">
                  <c:v>1010.3</c:v>
                </c:pt>
                <c:pt idx="286">
                  <c:v>1010.7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B0E-4E61-9B5C-F1C13B016D3C}"/>
            </c:ext>
          </c:extLst>
        </c:ser>
        <c:dLbls/>
        <c:marker val="1"/>
        <c:axId val="117092352"/>
        <c:axId val="117094656"/>
      </c:lineChart>
      <c:catAx>
        <c:axId val="117092352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7094656"/>
        <c:crosses val="autoZero"/>
        <c:lblAlgn val="ctr"/>
        <c:lblOffset val="100"/>
        <c:tickLblSkip val="24"/>
        <c:tickMarkSkip val="24"/>
      </c:catAx>
      <c:valAx>
        <c:axId val="117094656"/>
        <c:scaling>
          <c:orientation val="minMax"/>
          <c:max val="1030"/>
          <c:min val="99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(mbar)</a:t>
                </a:r>
              </a:p>
            </c:rich>
          </c:tx>
          <c:layout>
            <c:manualLayout>
              <c:xMode val="edge"/>
              <c:yMode val="edge"/>
              <c:x val="2.0142303994178944E-2"/>
              <c:y val="0.40489006348508733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7092352"/>
        <c:crosses val="autoZero"/>
        <c:crossBetween val="midCat"/>
        <c:majorUnit val="4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532891556872241"/>
          <c:y val="0.92802511522818676"/>
          <c:w val="0.32799979210519481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Radiação Solar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39923723395961647"/>
          <c:y val="5.114789016013585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33333333345E-2"/>
          <c:y val="0.19897959183673491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Radiação Solar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Parâmetros!$O$2:$O$288</c:f>
              <c:numCache>
                <c:formatCode>General</c:formatCode>
                <c:ptCount val="287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13</c:v>
                </c:pt>
                <c:pt idx="7">
                  <c:v>92</c:v>
                </c:pt>
                <c:pt idx="8">
                  <c:v>213</c:v>
                </c:pt>
                <c:pt idx="9">
                  <c:v>399</c:v>
                </c:pt>
                <c:pt idx="10">
                  <c:v>802</c:v>
                </c:pt>
                <c:pt idx="11">
                  <c:v>958</c:v>
                </c:pt>
                <c:pt idx="12">
                  <c:v>1049</c:v>
                </c:pt>
                <c:pt idx="13">
                  <c:v>722</c:v>
                </c:pt>
                <c:pt idx="14">
                  <c:v>263</c:v>
                </c:pt>
                <c:pt idx="15">
                  <c:v>284</c:v>
                </c:pt>
                <c:pt idx="16">
                  <c:v>395</c:v>
                </c:pt>
                <c:pt idx="17">
                  <c:v>206</c:v>
                </c:pt>
                <c:pt idx="18">
                  <c:v>26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17</c:v>
                </c:pt>
                <c:pt idx="31">
                  <c:v>97</c:v>
                </c:pt>
                <c:pt idx="32">
                  <c:v>182</c:v>
                </c:pt>
                <c:pt idx="33">
                  <c:v>353</c:v>
                </c:pt>
                <c:pt idx="34">
                  <c:v>762</c:v>
                </c:pt>
                <c:pt idx="35">
                  <c:v>968</c:v>
                </c:pt>
                <c:pt idx="36">
                  <c:v>813</c:v>
                </c:pt>
                <c:pt idx="37">
                  <c:v>677</c:v>
                </c:pt>
                <c:pt idx="38">
                  <c:v>318</c:v>
                </c:pt>
                <c:pt idx="39">
                  <c:v>329</c:v>
                </c:pt>
                <c:pt idx="40">
                  <c:v>422</c:v>
                </c:pt>
                <c:pt idx="41">
                  <c:v>213</c:v>
                </c:pt>
                <c:pt idx="42">
                  <c:v>27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10</c:v>
                </c:pt>
                <c:pt idx="55">
                  <c:v>99</c:v>
                </c:pt>
                <c:pt idx="56">
                  <c:v>284</c:v>
                </c:pt>
                <c:pt idx="57">
                  <c:v>393</c:v>
                </c:pt>
                <c:pt idx="58">
                  <c:v>714</c:v>
                </c:pt>
                <c:pt idx="59">
                  <c:v>952</c:v>
                </c:pt>
                <c:pt idx="60">
                  <c:v>763</c:v>
                </c:pt>
                <c:pt idx="61">
                  <c:v>680</c:v>
                </c:pt>
                <c:pt idx="62">
                  <c:v>378</c:v>
                </c:pt>
                <c:pt idx="63">
                  <c:v>337</c:v>
                </c:pt>
                <c:pt idx="64">
                  <c:v>366</c:v>
                </c:pt>
                <c:pt idx="65">
                  <c:v>199</c:v>
                </c:pt>
                <c:pt idx="66">
                  <c:v>29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13</c:v>
                </c:pt>
                <c:pt idx="79">
                  <c:v>58</c:v>
                </c:pt>
                <c:pt idx="80">
                  <c:v>260</c:v>
                </c:pt>
                <c:pt idx="81">
                  <c:v>581</c:v>
                </c:pt>
                <c:pt idx="82">
                  <c:v>806</c:v>
                </c:pt>
                <c:pt idx="83">
                  <c:v>757</c:v>
                </c:pt>
                <c:pt idx="84">
                  <c:v>918</c:v>
                </c:pt>
                <c:pt idx="85">
                  <c:v>686</c:v>
                </c:pt>
                <c:pt idx="86">
                  <c:v>360</c:v>
                </c:pt>
                <c:pt idx="87">
                  <c:v>334</c:v>
                </c:pt>
                <c:pt idx="88">
                  <c:v>407</c:v>
                </c:pt>
                <c:pt idx="89">
                  <c:v>219</c:v>
                </c:pt>
                <c:pt idx="90">
                  <c:v>28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12</c:v>
                </c:pt>
                <c:pt idx="103">
                  <c:v>51</c:v>
                </c:pt>
                <c:pt idx="104">
                  <c:v>253</c:v>
                </c:pt>
                <c:pt idx="105">
                  <c:v>448</c:v>
                </c:pt>
                <c:pt idx="106">
                  <c:v>688</c:v>
                </c:pt>
                <c:pt idx="107">
                  <c:v>922</c:v>
                </c:pt>
                <c:pt idx="108">
                  <c:v>1026</c:v>
                </c:pt>
                <c:pt idx="109">
                  <c:v>740</c:v>
                </c:pt>
                <c:pt idx="110">
                  <c:v>322</c:v>
                </c:pt>
                <c:pt idx="111">
                  <c:v>338</c:v>
                </c:pt>
                <c:pt idx="112">
                  <c:v>419</c:v>
                </c:pt>
                <c:pt idx="113">
                  <c:v>217</c:v>
                </c:pt>
                <c:pt idx="114">
                  <c:v>29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12</c:v>
                </c:pt>
                <c:pt idx="127">
                  <c:v>88</c:v>
                </c:pt>
                <c:pt idx="128">
                  <c:v>229</c:v>
                </c:pt>
                <c:pt idx="129">
                  <c:v>331</c:v>
                </c:pt>
                <c:pt idx="130">
                  <c:v>639</c:v>
                </c:pt>
                <c:pt idx="131">
                  <c:v>897</c:v>
                </c:pt>
                <c:pt idx="132">
                  <c:v>988</c:v>
                </c:pt>
                <c:pt idx="133">
                  <c:v>665</c:v>
                </c:pt>
                <c:pt idx="134">
                  <c:v>519</c:v>
                </c:pt>
                <c:pt idx="135">
                  <c:v>390</c:v>
                </c:pt>
                <c:pt idx="136">
                  <c:v>371</c:v>
                </c:pt>
                <c:pt idx="137">
                  <c:v>126</c:v>
                </c:pt>
                <c:pt idx="138">
                  <c:v>22</c:v>
                </c:pt>
                <c:pt idx="139">
                  <c:v>2</c:v>
                </c:pt>
                <c:pt idx="140">
                  <c:v>3</c:v>
                </c:pt>
                <c:pt idx="141">
                  <c:v>2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11</c:v>
                </c:pt>
                <c:pt idx="151">
                  <c:v>109</c:v>
                </c:pt>
                <c:pt idx="152">
                  <c:v>175</c:v>
                </c:pt>
                <c:pt idx="153">
                  <c:v>408</c:v>
                </c:pt>
                <c:pt idx="154">
                  <c:v>645</c:v>
                </c:pt>
                <c:pt idx="155">
                  <c:v>971</c:v>
                </c:pt>
                <c:pt idx="156">
                  <c:v>1014</c:v>
                </c:pt>
                <c:pt idx="157">
                  <c:v>720</c:v>
                </c:pt>
                <c:pt idx="158">
                  <c:v>433</c:v>
                </c:pt>
                <c:pt idx="159">
                  <c:v>395</c:v>
                </c:pt>
                <c:pt idx="160">
                  <c:v>345</c:v>
                </c:pt>
                <c:pt idx="161">
                  <c:v>139</c:v>
                </c:pt>
                <c:pt idx="162">
                  <c:v>14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3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14</c:v>
                </c:pt>
                <c:pt idx="175">
                  <c:v>107</c:v>
                </c:pt>
                <c:pt idx="176">
                  <c:v>266</c:v>
                </c:pt>
                <c:pt idx="177">
                  <c:v>592</c:v>
                </c:pt>
                <c:pt idx="178">
                  <c:v>639</c:v>
                </c:pt>
                <c:pt idx="179">
                  <c:v>854</c:v>
                </c:pt>
                <c:pt idx="180">
                  <c:v>942</c:v>
                </c:pt>
                <c:pt idx="181">
                  <c:v>655</c:v>
                </c:pt>
                <c:pt idx="182">
                  <c:v>402</c:v>
                </c:pt>
                <c:pt idx="183">
                  <c:v>394</c:v>
                </c:pt>
                <c:pt idx="184">
                  <c:v>290</c:v>
                </c:pt>
                <c:pt idx="185">
                  <c:v>178</c:v>
                </c:pt>
                <c:pt idx="186">
                  <c:v>30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12</c:v>
                </c:pt>
                <c:pt idx="199">
                  <c:v>92</c:v>
                </c:pt>
                <c:pt idx="200">
                  <c:v>252</c:v>
                </c:pt>
                <c:pt idx="201">
                  <c:v>510</c:v>
                </c:pt>
                <c:pt idx="252">
                  <c:v>947</c:v>
                </c:pt>
                <c:pt idx="253">
                  <c:v>717</c:v>
                </c:pt>
                <c:pt idx="254">
                  <c:v>476</c:v>
                </c:pt>
                <c:pt idx="255">
                  <c:v>422</c:v>
                </c:pt>
                <c:pt idx="256">
                  <c:v>361</c:v>
                </c:pt>
                <c:pt idx="257">
                  <c:v>157</c:v>
                </c:pt>
                <c:pt idx="258">
                  <c:v>26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74">
                  <c:v>565</c:v>
                </c:pt>
                <c:pt idx="275">
                  <c:v>666</c:v>
                </c:pt>
                <c:pt idx="276">
                  <c:v>982</c:v>
                </c:pt>
                <c:pt idx="277">
                  <c:v>751</c:v>
                </c:pt>
                <c:pt idx="278">
                  <c:v>495</c:v>
                </c:pt>
                <c:pt idx="279">
                  <c:v>481</c:v>
                </c:pt>
                <c:pt idx="280">
                  <c:v>289</c:v>
                </c:pt>
                <c:pt idx="281">
                  <c:v>134</c:v>
                </c:pt>
                <c:pt idx="282">
                  <c:v>23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2E9-4326-AC0E-9E7BC7B0FA68}"/>
            </c:ext>
          </c:extLst>
        </c:ser>
        <c:dLbls/>
        <c:marker val="1"/>
        <c:axId val="117511680"/>
        <c:axId val="117537408"/>
      </c:lineChart>
      <c:catAx>
        <c:axId val="117511680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7537408"/>
        <c:crosses val="autoZero"/>
        <c:lblAlgn val="ctr"/>
        <c:lblOffset val="100"/>
        <c:tickLblSkip val="24"/>
        <c:tickMarkSkip val="24"/>
      </c:catAx>
      <c:valAx>
        <c:axId val="117537408"/>
        <c:scaling>
          <c:orientation val="minMax"/>
          <c:max val="150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(W/m²)</a:t>
                </a:r>
              </a:p>
            </c:rich>
          </c:tx>
          <c:layout>
            <c:manualLayout>
              <c:xMode val="edge"/>
              <c:yMode val="edge"/>
              <c:x val="1.8822171980977628E-2"/>
              <c:y val="0.41967879669950087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7511680"/>
        <c:crosses val="autoZero"/>
        <c:crossBetween val="midCat"/>
        <c:majorUnit val="150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43718071826389"/>
          <c:y val="0.92802507487085584"/>
          <c:w val="0.27651469176109089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Velocidade do Vento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40451776201242184"/>
          <c:y val="4.9035213986648236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33333333345E-2"/>
          <c:y val="0.19897959183673491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Velocidade do Vento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Parâmetros!$P$2:$P$288</c:f>
              <c:numCache>
                <c:formatCode>General</c:formatCode>
                <c:ptCount val="287"/>
                <c:pt idx="0">
                  <c:v>3.08</c:v>
                </c:pt>
                <c:pt idx="1">
                  <c:v>3.25</c:v>
                </c:pt>
                <c:pt idx="2">
                  <c:v>2.91</c:v>
                </c:pt>
                <c:pt idx="3">
                  <c:v>3.06</c:v>
                </c:pt>
                <c:pt idx="4">
                  <c:v>2.85</c:v>
                </c:pt>
                <c:pt idx="5">
                  <c:v>2.87</c:v>
                </c:pt>
                <c:pt idx="6">
                  <c:v>2.7</c:v>
                </c:pt>
                <c:pt idx="7">
                  <c:v>2.67</c:v>
                </c:pt>
                <c:pt idx="8">
                  <c:v>3.25</c:v>
                </c:pt>
                <c:pt idx="9">
                  <c:v>4.04</c:v>
                </c:pt>
                <c:pt idx="10">
                  <c:v>4.26</c:v>
                </c:pt>
                <c:pt idx="11">
                  <c:v>4.8899999999999997</c:v>
                </c:pt>
                <c:pt idx="12">
                  <c:v>5.18</c:v>
                </c:pt>
                <c:pt idx="13">
                  <c:v>4.95</c:v>
                </c:pt>
                <c:pt idx="14">
                  <c:v>4.58</c:v>
                </c:pt>
                <c:pt idx="15">
                  <c:v>4.16</c:v>
                </c:pt>
                <c:pt idx="16">
                  <c:v>4.3099999999999996</c:v>
                </c:pt>
                <c:pt idx="17">
                  <c:v>3.95</c:v>
                </c:pt>
                <c:pt idx="18">
                  <c:v>3.5</c:v>
                </c:pt>
                <c:pt idx="19">
                  <c:v>2.66</c:v>
                </c:pt>
                <c:pt idx="20">
                  <c:v>2.73</c:v>
                </c:pt>
                <c:pt idx="21">
                  <c:v>2.68</c:v>
                </c:pt>
                <c:pt idx="22">
                  <c:v>2.7</c:v>
                </c:pt>
                <c:pt idx="23">
                  <c:v>2.89</c:v>
                </c:pt>
                <c:pt idx="24">
                  <c:v>2.5099999999999998</c:v>
                </c:pt>
                <c:pt idx="25">
                  <c:v>2.79</c:v>
                </c:pt>
                <c:pt idx="26">
                  <c:v>2.82</c:v>
                </c:pt>
                <c:pt idx="27">
                  <c:v>2.7</c:v>
                </c:pt>
                <c:pt idx="28">
                  <c:v>2.7</c:v>
                </c:pt>
                <c:pt idx="29">
                  <c:v>2.72</c:v>
                </c:pt>
                <c:pt idx="30">
                  <c:v>2.3199999999999998</c:v>
                </c:pt>
                <c:pt idx="31">
                  <c:v>2.88</c:v>
                </c:pt>
                <c:pt idx="32">
                  <c:v>2.97</c:v>
                </c:pt>
                <c:pt idx="33">
                  <c:v>2.89</c:v>
                </c:pt>
                <c:pt idx="34">
                  <c:v>3.76</c:v>
                </c:pt>
                <c:pt idx="35">
                  <c:v>4.0199999999999996</c:v>
                </c:pt>
                <c:pt idx="36">
                  <c:v>3.7</c:v>
                </c:pt>
                <c:pt idx="37">
                  <c:v>3.9</c:v>
                </c:pt>
                <c:pt idx="38">
                  <c:v>4.09</c:v>
                </c:pt>
                <c:pt idx="39">
                  <c:v>4.01</c:v>
                </c:pt>
                <c:pt idx="40">
                  <c:v>4.42</c:v>
                </c:pt>
                <c:pt idx="41">
                  <c:v>3.65</c:v>
                </c:pt>
                <c:pt idx="42">
                  <c:v>2.97</c:v>
                </c:pt>
                <c:pt idx="43">
                  <c:v>2.5099999999999998</c:v>
                </c:pt>
                <c:pt idx="44">
                  <c:v>3.01</c:v>
                </c:pt>
                <c:pt idx="45">
                  <c:v>3.18</c:v>
                </c:pt>
                <c:pt idx="46">
                  <c:v>3.32</c:v>
                </c:pt>
                <c:pt idx="47">
                  <c:v>3.42</c:v>
                </c:pt>
                <c:pt idx="48">
                  <c:v>2.91</c:v>
                </c:pt>
                <c:pt idx="49">
                  <c:v>2.95</c:v>
                </c:pt>
                <c:pt idx="50">
                  <c:v>2.61</c:v>
                </c:pt>
                <c:pt idx="51">
                  <c:v>2.8</c:v>
                </c:pt>
                <c:pt idx="52">
                  <c:v>2.64</c:v>
                </c:pt>
                <c:pt idx="53">
                  <c:v>2.39</c:v>
                </c:pt>
                <c:pt idx="54">
                  <c:v>1.98</c:v>
                </c:pt>
                <c:pt idx="55">
                  <c:v>2.46</c:v>
                </c:pt>
                <c:pt idx="56">
                  <c:v>4.1100000000000003</c:v>
                </c:pt>
                <c:pt idx="57">
                  <c:v>3.42</c:v>
                </c:pt>
                <c:pt idx="58">
                  <c:v>4.38</c:v>
                </c:pt>
                <c:pt idx="59">
                  <c:v>4.84</c:v>
                </c:pt>
                <c:pt idx="60">
                  <c:v>4.51</c:v>
                </c:pt>
                <c:pt idx="61">
                  <c:v>4.43</c:v>
                </c:pt>
                <c:pt idx="62">
                  <c:v>4.5599999999999996</c:v>
                </c:pt>
                <c:pt idx="63">
                  <c:v>4.58</c:v>
                </c:pt>
                <c:pt idx="64">
                  <c:v>4.17</c:v>
                </c:pt>
                <c:pt idx="65">
                  <c:v>3.6</c:v>
                </c:pt>
                <c:pt idx="66">
                  <c:v>2.98</c:v>
                </c:pt>
                <c:pt idx="67">
                  <c:v>2.5099999999999998</c:v>
                </c:pt>
                <c:pt idx="68">
                  <c:v>2.4</c:v>
                </c:pt>
                <c:pt idx="69">
                  <c:v>2.83</c:v>
                </c:pt>
                <c:pt idx="70">
                  <c:v>2.84</c:v>
                </c:pt>
                <c:pt idx="71">
                  <c:v>3.03</c:v>
                </c:pt>
                <c:pt idx="72">
                  <c:v>2.91</c:v>
                </c:pt>
                <c:pt idx="73">
                  <c:v>2.76</c:v>
                </c:pt>
                <c:pt idx="74">
                  <c:v>2.79</c:v>
                </c:pt>
                <c:pt idx="75">
                  <c:v>3.23</c:v>
                </c:pt>
                <c:pt idx="76">
                  <c:v>2.81</c:v>
                </c:pt>
                <c:pt idx="77">
                  <c:v>2.7</c:v>
                </c:pt>
                <c:pt idx="78">
                  <c:v>2.78</c:v>
                </c:pt>
                <c:pt idx="79">
                  <c:v>2.4700000000000002</c:v>
                </c:pt>
                <c:pt idx="80">
                  <c:v>3.17</c:v>
                </c:pt>
                <c:pt idx="81">
                  <c:v>3.59</c:v>
                </c:pt>
                <c:pt idx="82">
                  <c:v>4.29</c:v>
                </c:pt>
                <c:pt idx="83">
                  <c:v>4.4400000000000004</c:v>
                </c:pt>
                <c:pt idx="84">
                  <c:v>4.82</c:v>
                </c:pt>
                <c:pt idx="85">
                  <c:v>4.68</c:v>
                </c:pt>
                <c:pt idx="86">
                  <c:v>4.8099999999999996</c:v>
                </c:pt>
                <c:pt idx="87">
                  <c:v>4.43</c:v>
                </c:pt>
                <c:pt idx="88">
                  <c:v>4.24</c:v>
                </c:pt>
                <c:pt idx="89">
                  <c:v>3.89</c:v>
                </c:pt>
                <c:pt idx="90">
                  <c:v>3.29</c:v>
                </c:pt>
                <c:pt idx="91">
                  <c:v>3.04</c:v>
                </c:pt>
                <c:pt idx="92">
                  <c:v>2.79</c:v>
                </c:pt>
                <c:pt idx="93">
                  <c:v>2.85</c:v>
                </c:pt>
                <c:pt idx="94">
                  <c:v>2.91</c:v>
                </c:pt>
                <c:pt idx="95">
                  <c:v>3.05</c:v>
                </c:pt>
                <c:pt idx="96">
                  <c:v>2.93</c:v>
                </c:pt>
                <c:pt idx="97">
                  <c:v>2.84</c:v>
                </c:pt>
                <c:pt idx="98">
                  <c:v>3.03</c:v>
                </c:pt>
                <c:pt idx="99">
                  <c:v>2.83</c:v>
                </c:pt>
                <c:pt idx="100">
                  <c:v>2.66</c:v>
                </c:pt>
                <c:pt idx="101">
                  <c:v>2.2400000000000002</c:v>
                </c:pt>
                <c:pt idx="102">
                  <c:v>2.21</c:v>
                </c:pt>
                <c:pt idx="103">
                  <c:v>2.4</c:v>
                </c:pt>
                <c:pt idx="104">
                  <c:v>1.74</c:v>
                </c:pt>
                <c:pt idx="105">
                  <c:v>2.2599999999999998</c:v>
                </c:pt>
                <c:pt idx="106">
                  <c:v>3.39</c:v>
                </c:pt>
                <c:pt idx="107">
                  <c:v>4.6500000000000004</c:v>
                </c:pt>
                <c:pt idx="108">
                  <c:v>4.68</c:v>
                </c:pt>
                <c:pt idx="109">
                  <c:v>4.49</c:v>
                </c:pt>
                <c:pt idx="110">
                  <c:v>4.6100000000000003</c:v>
                </c:pt>
                <c:pt idx="111">
                  <c:v>4.5199999999999996</c:v>
                </c:pt>
                <c:pt idx="112">
                  <c:v>4.57</c:v>
                </c:pt>
                <c:pt idx="113">
                  <c:v>3.84</c:v>
                </c:pt>
                <c:pt idx="114">
                  <c:v>3.4</c:v>
                </c:pt>
                <c:pt idx="115">
                  <c:v>2.4500000000000002</c:v>
                </c:pt>
                <c:pt idx="116">
                  <c:v>2.36</c:v>
                </c:pt>
                <c:pt idx="117">
                  <c:v>2.66</c:v>
                </c:pt>
                <c:pt idx="118">
                  <c:v>2.9</c:v>
                </c:pt>
                <c:pt idx="119">
                  <c:v>3.02</c:v>
                </c:pt>
                <c:pt idx="120">
                  <c:v>3.06</c:v>
                </c:pt>
                <c:pt idx="121">
                  <c:v>2.9</c:v>
                </c:pt>
                <c:pt idx="122">
                  <c:v>2.89</c:v>
                </c:pt>
                <c:pt idx="123">
                  <c:v>2.76</c:v>
                </c:pt>
                <c:pt idx="124">
                  <c:v>2.82</c:v>
                </c:pt>
                <c:pt idx="125">
                  <c:v>3.25</c:v>
                </c:pt>
                <c:pt idx="126">
                  <c:v>2.75</c:v>
                </c:pt>
                <c:pt idx="127">
                  <c:v>3.12</c:v>
                </c:pt>
                <c:pt idx="128">
                  <c:v>3.96</c:v>
                </c:pt>
                <c:pt idx="129">
                  <c:v>3.46</c:v>
                </c:pt>
                <c:pt idx="130">
                  <c:v>4.0999999999999996</c:v>
                </c:pt>
                <c:pt idx="131">
                  <c:v>4.57</c:v>
                </c:pt>
                <c:pt idx="132">
                  <c:v>4.5199999999999996</c:v>
                </c:pt>
                <c:pt idx="133">
                  <c:v>4.5199999999999996</c:v>
                </c:pt>
                <c:pt idx="134">
                  <c:v>4.2300000000000004</c:v>
                </c:pt>
                <c:pt idx="135">
                  <c:v>4.0199999999999996</c:v>
                </c:pt>
                <c:pt idx="136">
                  <c:v>3.92</c:v>
                </c:pt>
                <c:pt idx="137">
                  <c:v>3.18</c:v>
                </c:pt>
                <c:pt idx="138">
                  <c:v>2.85</c:v>
                </c:pt>
                <c:pt idx="139">
                  <c:v>2.7</c:v>
                </c:pt>
                <c:pt idx="140">
                  <c:v>2.83</c:v>
                </c:pt>
                <c:pt idx="141">
                  <c:v>2.63</c:v>
                </c:pt>
                <c:pt idx="142">
                  <c:v>2.87</c:v>
                </c:pt>
                <c:pt idx="143">
                  <c:v>3.04</c:v>
                </c:pt>
                <c:pt idx="144">
                  <c:v>2.81</c:v>
                </c:pt>
                <c:pt idx="145">
                  <c:v>3</c:v>
                </c:pt>
                <c:pt idx="146">
                  <c:v>2.91</c:v>
                </c:pt>
                <c:pt idx="147">
                  <c:v>2.76</c:v>
                </c:pt>
                <c:pt idx="148">
                  <c:v>2.72</c:v>
                </c:pt>
                <c:pt idx="149">
                  <c:v>3.09</c:v>
                </c:pt>
                <c:pt idx="150">
                  <c:v>2.69</c:v>
                </c:pt>
                <c:pt idx="151">
                  <c:v>3.55</c:v>
                </c:pt>
                <c:pt idx="152">
                  <c:v>3.92</c:v>
                </c:pt>
                <c:pt idx="153">
                  <c:v>4.99</c:v>
                </c:pt>
                <c:pt idx="154">
                  <c:v>4.5999999999999996</c:v>
                </c:pt>
                <c:pt idx="155">
                  <c:v>4.92</c:v>
                </c:pt>
                <c:pt idx="156">
                  <c:v>5.13</c:v>
                </c:pt>
                <c:pt idx="157">
                  <c:v>4.84</c:v>
                </c:pt>
                <c:pt idx="158">
                  <c:v>4.79</c:v>
                </c:pt>
                <c:pt idx="159">
                  <c:v>4.6500000000000004</c:v>
                </c:pt>
                <c:pt idx="160">
                  <c:v>4.58</c:v>
                </c:pt>
                <c:pt idx="161">
                  <c:v>3.96</c:v>
                </c:pt>
                <c:pt idx="162">
                  <c:v>4.01</c:v>
                </c:pt>
                <c:pt idx="163">
                  <c:v>3.45</c:v>
                </c:pt>
                <c:pt idx="164">
                  <c:v>3.06</c:v>
                </c:pt>
                <c:pt idx="165">
                  <c:v>2.99</c:v>
                </c:pt>
                <c:pt idx="166">
                  <c:v>3.36</c:v>
                </c:pt>
                <c:pt idx="167">
                  <c:v>3.49</c:v>
                </c:pt>
                <c:pt idx="168">
                  <c:v>3.75</c:v>
                </c:pt>
                <c:pt idx="169">
                  <c:v>3.18</c:v>
                </c:pt>
                <c:pt idx="170">
                  <c:v>2.96</c:v>
                </c:pt>
                <c:pt idx="171">
                  <c:v>3.19</c:v>
                </c:pt>
                <c:pt idx="172">
                  <c:v>2.83</c:v>
                </c:pt>
                <c:pt idx="173">
                  <c:v>2.84</c:v>
                </c:pt>
                <c:pt idx="174">
                  <c:v>3.37</c:v>
                </c:pt>
                <c:pt idx="175">
                  <c:v>3.39</c:v>
                </c:pt>
                <c:pt idx="176">
                  <c:v>4.04</c:v>
                </c:pt>
                <c:pt idx="177">
                  <c:v>4.76</c:v>
                </c:pt>
                <c:pt idx="178">
                  <c:v>4.45</c:v>
                </c:pt>
                <c:pt idx="179">
                  <c:v>4.79</c:v>
                </c:pt>
                <c:pt idx="180">
                  <c:v>5.33</c:v>
                </c:pt>
                <c:pt idx="181">
                  <c:v>4.74</c:v>
                </c:pt>
                <c:pt idx="182">
                  <c:v>4.88</c:v>
                </c:pt>
                <c:pt idx="183">
                  <c:v>4.59</c:v>
                </c:pt>
                <c:pt idx="184">
                  <c:v>4.84</c:v>
                </c:pt>
                <c:pt idx="185">
                  <c:v>4.28</c:v>
                </c:pt>
                <c:pt idx="186">
                  <c:v>3.83</c:v>
                </c:pt>
                <c:pt idx="187">
                  <c:v>3.47</c:v>
                </c:pt>
                <c:pt idx="188">
                  <c:v>3.28</c:v>
                </c:pt>
                <c:pt idx="189">
                  <c:v>3.32</c:v>
                </c:pt>
                <c:pt idx="190">
                  <c:v>2.95</c:v>
                </c:pt>
                <c:pt idx="191">
                  <c:v>2.84</c:v>
                </c:pt>
                <c:pt idx="192">
                  <c:v>3.21</c:v>
                </c:pt>
                <c:pt idx="193">
                  <c:v>3.3</c:v>
                </c:pt>
                <c:pt idx="194">
                  <c:v>3.43</c:v>
                </c:pt>
                <c:pt idx="195">
                  <c:v>3.44</c:v>
                </c:pt>
                <c:pt idx="196">
                  <c:v>2.56</c:v>
                </c:pt>
                <c:pt idx="197">
                  <c:v>2.82</c:v>
                </c:pt>
                <c:pt idx="198">
                  <c:v>2.76</c:v>
                </c:pt>
                <c:pt idx="199">
                  <c:v>3.27</c:v>
                </c:pt>
                <c:pt idx="200">
                  <c:v>3.62</c:v>
                </c:pt>
                <c:pt idx="201">
                  <c:v>4.42</c:v>
                </c:pt>
                <c:pt idx="252">
                  <c:v>3.26</c:v>
                </c:pt>
                <c:pt idx="253">
                  <c:v>3</c:v>
                </c:pt>
                <c:pt idx="254">
                  <c:v>3.16</c:v>
                </c:pt>
                <c:pt idx="255">
                  <c:v>3.43</c:v>
                </c:pt>
                <c:pt idx="256">
                  <c:v>3.13</c:v>
                </c:pt>
                <c:pt idx="257">
                  <c:v>3.48</c:v>
                </c:pt>
                <c:pt idx="258">
                  <c:v>3.46</c:v>
                </c:pt>
                <c:pt idx="259">
                  <c:v>3.32</c:v>
                </c:pt>
                <c:pt idx="260">
                  <c:v>2.87</c:v>
                </c:pt>
                <c:pt idx="261">
                  <c:v>2.99</c:v>
                </c:pt>
                <c:pt idx="262">
                  <c:v>2.62</c:v>
                </c:pt>
                <c:pt idx="263">
                  <c:v>2.2799999999999998</c:v>
                </c:pt>
                <c:pt idx="264">
                  <c:v>2.31</c:v>
                </c:pt>
                <c:pt idx="265">
                  <c:v>1.97</c:v>
                </c:pt>
                <c:pt idx="266">
                  <c:v>2.27</c:v>
                </c:pt>
                <c:pt idx="267">
                  <c:v>1.71</c:v>
                </c:pt>
                <c:pt idx="268">
                  <c:v>1.54</c:v>
                </c:pt>
                <c:pt idx="274">
                  <c:v>3.71</c:v>
                </c:pt>
                <c:pt idx="275">
                  <c:v>3.57</c:v>
                </c:pt>
                <c:pt idx="276">
                  <c:v>3.92</c:v>
                </c:pt>
                <c:pt idx="277">
                  <c:v>4.1399999999999997</c:v>
                </c:pt>
                <c:pt idx="278">
                  <c:v>4.66</c:v>
                </c:pt>
                <c:pt idx="279">
                  <c:v>4.03</c:v>
                </c:pt>
                <c:pt idx="280">
                  <c:v>3.91</c:v>
                </c:pt>
                <c:pt idx="281">
                  <c:v>3.85</c:v>
                </c:pt>
                <c:pt idx="282">
                  <c:v>3.25</c:v>
                </c:pt>
                <c:pt idx="283">
                  <c:v>3.31</c:v>
                </c:pt>
                <c:pt idx="284">
                  <c:v>3.14</c:v>
                </c:pt>
                <c:pt idx="285">
                  <c:v>2.87</c:v>
                </c:pt>
                <c:pt idx="286">
                  <c:v>2.36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AF5-4F77-94C9-552A1A2ABB9C}"/>
            </c:ext>
          </c:extLst>
        </c:ser>
        <c:dLbls/>
        <c:marker val="1"/>
        <c:axId val="117973760"/>
        <c:axId val="117975680"/>
      </c:lineChart>
      <c:catAx>
        <c:axId val="117973760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7975680"/>
        <c:crosses val="autoZero"/>
        <c:lblAlgn val="ctr"/>
        <c:lblOffset val="100"/>
        <c:tickLblSkip val="24"/>
        <c:tickMarkSkip val="24"/>
      </c:catAx>
      <c:valAx>
        <c:axId val="117975680"/>
        <c:scaling>
          <c:orientation val="minMax"/>
          <c:max val="1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(m/s)</a:t>
                </a:r>
              </a:p>
            </c:rich>
          </c:tx>
          <c:layout>
            <c:manualLayout>
              <c:xMode val="edge"/>
              <c:yMode val="edge"/>
              <c:x val="2.5422832046984228E-2"/>
              <c:y val="0.4217914728729884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7973760"/>
        <c:crosses val="autoZero"/>
        <c:crossBetween val="midCat"/>
        <c:majorUnit val="1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928931160832626"/>
          <c:y val="0.92802511522818676"/>
          <c:w val="0.32007900002598688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Direção do Vento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40583789402562298"/>
          <c:y val="5.114789016013585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33333333345E-2"/>
          <c:y val="0.19897959183673491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Direção do Vento - Médias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Parâmetros!$Q$2:$Q$288</c:f>
              <c:numCache>
                <c:formatCode>General</c:formatCode>
                <c:ptCount val="287"/>
                <c:pt idx="0">
                  <c:v>53.35</c:v>
                </c:pt>
                <c:pt idx="1">
                  <c:v>54.33</c:v>
                </c:pt>
                <c:pt idx="2">
                  <c:v>54.11</c:v>
                </c:pt>
                <c:pt idx="3">
                  <c:v>60.57</c:v>
                </c:pt>
                <c:pt idx="4">
                  <c:v>68.959999999999994</c:v>
                </c:pt>
                <c:pt idx="5">
                  <c:v>77.11</c:v>
                </c:pt>
                <c:pt idx="6">
                  <c:v>77.069999999999993</c:v>
                </c:pt>
                <c:pt idx="7">
                  <c:v>100.48</c:v>
                </c:pt>
                <c:pt idx="8">
                  <c:v>121.42</c:v>
                </c:pt>
                <c:pt idx="9">
                  <c:v>95.93</c:v>
                </c:pt>
                <c:pt idx="10">
                  <c:v>72.34</c:v>
                </c:pt>
                <c:pt idx="11">
                  <c:v>59.69</c:v>
                </c:pt>
                <c:pt idx="12">
                  <c:v>67.12</c:v>
                </c:pt>
                <c:pt idx="13">
                  <c:v>64.319999999999993</c:v>
                </c:pt>
                <c:pt idx="14">
                  <c:v>56.22</c:v>
                </c:pt>
                <c:pt idx="15">
                  <c:v>51.24</c:v>
                </c:pt>
                <c:pt idx="16">
                  <c:v>46.64</c:v>
                </c:pt>
                <c:pt idx="17">
                  <c:v>32.31</c:v>
                </c:pt>
                <c:pt idx="18">
                  <c:v>23.64</c:v>
                </c:pt>
                <c:pt idx="19">
                  <c:v>26.24</c:v>
                </c:pt>
                <c:pt idx="20">
                  <c:v>30.64</c:v>
                </c:pt>
                <c:pt idx="21">
                  <c:v>42.19</c:v>
                </c:pt>
                <c:pt idx="22">
                  <c:v>46.91</c:v>
                </c:pt>
                <c:pt idx="23">
                  <c:v>53.33</c:v>
                </c:pt>
                <c:pt idx="24">
                  <c:v>53.25</c:v>
                </c:pt>
                <c:pt idx="25">
                  <c:v>56.05</c:v>
                </c:pt>
                <c:pt idx="26">
                  <c:v>60.79</c:v>
                </c:pt>
                <c:pt idx="27">
                  <c:v>64.55</c:v>
                </c:pt>
                <c:pt idx="28">
                  <c:v>77.28</c:v>
                </c:pt>
                <c:pt idx="29">
                  <c:v>83.16</c:v>
                </c:pt>
                <c:pt idx="30">
                  <c:v>92.74</c:v>
                </c:pt>
                <c:pt idx="31">
                  <c:v>85.68</c:v>
                </c:pt>
                <c:pt idx="32">
                  <c:v>92.77</c:v>
                </c:pt>
                <c:pt idx="33">
                  <c:v>110.77</c:v>
                </c:pt>
                <c:pt idx="34">
                  <c:v>74.98</c:v>
                </c:pt>
                <c:pt idx="35">
                  <c:v>65.14</c:v>
                </c:pt>
                <c:pt idx="36">
                  <c:v>63.37</c:v>
                </c:pt>
                <c:pt idx="37">
                  <c:v>56.86</c:v>
                </c:pt>
                <c:pt idx="38">
                  <c:v>55</c:v>
                </c:pt>
                <c:pt idx="39">
                  <c:v>56.37</c:v>
                </c:pt>
                <c:pt idx="40">
                  <c:v>34.75</c:v>
                </c:pt>
                <c:pt idx="41">
                  <c:v>41.08</c:v>
                </c:pt>
                <c:pt idx="42">
                  <c:v>37.69</c:v>
                </c:pt>
                <c:pt idx="43">
                  <c:v>45.81</c:v>
                </c:pt>
                <c:pt idx="44">
                  <c:v>42.35</c:v>
                </c:pt>
                <c:pt idx="45">
                  <c:v>42.02</c:v>
                </c:pt>
                <c:pt idx="46">
                  <c:v>41.51</c:v>
                </c:pt>
                <c:pt idx="47">
                  <c:v>45.48</c:v>
                </c:pt>
                <c:pt idx="48">
                  <c:v>49.98</c:v>
                </c:pt>
                <c:pt idx="49">
                  <c:v>56.6</c:v>
                </c:pt>
                <c:pt idx="50">
                  <c:v>54.09</c:v>
                </c:pt>
                <c:pt idx="51">
                  <c:v>63.96</c:v>
                </c:pt>
                <c:pt idx="52">
                  <c:v>58.62</c:v>
                </c:pt>
                <c:pt idx="53">
                  <c:v>54.98</c:v>
                </c:pt>
                <c:pt idx="54">
                  <c:v>62.39</c:v>
                </c:pt>
                <c:pt idx="55">
                  <c:v>59.6</c:v>
                </c:pt>
                <c:pt idx="56">
                  <c:v>59.23</c:v>
                </c:pt>
                <c:pt idx="57">
                  <c:v>63.86</c:v>
                </c:pt>
                <c:pt idx="58">
                  <c:v>59.45</c:v>
                </c:pt>
                <c:pt idx="59">
                  <c:v>59.71</c:v>
                </c:pt>
                <c:pt idx="60">
                  <c:v>53.62</c:v>
                </c:pt>
                <c:pt idx="61">
                  <c:v>63.04</c:v>
                </c:pt>
                <c:pt idx="62">
                  <c:v>53.4</c:v>
                </c:pt>
                <c:pt idx="63">
                  <c:v>45.77</c:v>
                </c:pt>
                <c:pt idx="64">
                  <c:v>40.9</c:v>
                </c:pt>
                <c:pt idx="65">
                  <c:v>40.93</c:v>
                </c:pt>
                <c:pt idx="66">
                  <c:v>42.17</c:v>
                </c:pt>
                <c:pt idx="67">
                  <c:v>45.82</c:v>
                </c:pt>
                <c:pt idx="68">
                  <c:v>46.39</c:v>
                </c:pt>
                <c:pt idx="69">
                  <c:v>41.83</c:v>
                </c:pt>
                <c:pt idx="70">
                  <c:v>43.27</c:v>
                </c:pt>
                <c:pt idx="71">
                  <c:v>41.48</c:v>
                </c:pt>
                <c:pt idx="72">
                  <c:v>40.93</c:v>
                </c:pt>
                <c:pt idx="73">
                  <c:v>45.56</c:v>
                </c:pt>
                <c:pt idx="74">
                  <c:v>39.65</c:v>
                </c:pt>
                <c:pt idx="75">
                  <c:v>47.72</c:v>
                </c:pt>
                <c:pt idx="76">
                  <c:v>48.87</c:v>
                </c:pt>
                <c:pt idx="77">
                  <c:v>46.42</c:v>
                </c:pt>
                <c:pt idx="78">
                  <c:v>48.01</c:v>
                </c:pt>
                <c:pt idx="79">
                  <c:v>55.02</c:v>
                </c:pt>
                <c:pt idx="80">
                  <c:v>54.65</c:v>
                </c:pt>
                <c:pt idx="81">
                  <c:v>60.8</c:v>
                </c:pt>
                <c:pt idx="82">
                  <c:v>62.86</c:v>
                </c:pt>
                <c:pt idx="83">
                  <c:v>61.54</c:v>
                </c:pt>
                <c:pt idx="84">
                  <c:v>63.35</c:v>
                </c:pt>
                <c:pt idx="85">
                  <c:v>62.81</c:v>
                </c:pt>
                <c:pt idx="86">
                  <c:v>55.02</c:v>
                </c:pt>
                <c:pt idx="87">
                  <c:v>58.73</c:v>
                </c:pt>
                <c:pt idx="88">
                  <c:v>46.93</c:v>
                </c:pt>
                <c:pt idx="89">
                  <c:v>41.51</c:v>
                </c:pt>
                <c:pt idx="90">
                  <c:v>46.61</c:v>
                </c:pt>
                <c:pt idx="91">
                  <c:v>45.09</c:v>
                </c:pt>
                <c:pt idx="92">
                  <c:v>45.05</c:v>
                </c:pt>
                <c:pt idx="93">
                  <c:v>45.27</c:v>
                </c:pt>
                <c:pt idx="94">
                  <c:v>51.8</c:v>
                </c:pt>
                <c:pt idx="95">
                  <c:v>54.73</c:v>
                </c:pt>
                <c:pt idx="96">
                  <c:v>51.94</c:v>
                </c:pt>
                <c:pt idx="97">
                  <c:v>57.87</c:v>
                </c:pt>
                <c:pt idx="98">
                  <c:v>66.95</c:v>
                </c:pt>
                <c:pt idx="99">
                  <c:v>67.150000000000006</c:v>
                </c:pt>
                <c:pt idx="100">
                  <c:v>68.900000000000006</c:v>
                </c:pt>
                <c:pt idx="101">
                  <c:v>77.489999999999995</c:v>
                </c:pt>
                <c:pt idx="102">
                  <c:v>70.319999999999993</c:v>
                </c:pt>
                <c:pt idx="103">
                  <c:v>106.36</c:v>
                </c:pt>
                <c:pt idx="104">
                  <c:v>110.68</c:v>
                </c:pt>
                <c:pt idx="105">
                  <c:v>115.92</c:v>
                </c:pt>
                <c:pt idx="106">
                  <c:v>82.39</c:v>
                </c:pt>
                <c:pt idx="107">
                  <c:v>70.459999999999994</c:v>
                </c:pt>
                <c:pt idx="108">
                  <c:v>72.069999999999993</c:v>
                </c:pt>
                <c:pt idx="109">
                  <c:v>62.06</c:v>
                </c:pt>
                <c:pt idx="110">
                  <c:v>66.7</c:v>
                </c:pt>
                <c:pt idx="111">
                  <c:v>63.7</c:v>
                </c:pt>
                <c:pt idx="112">
                  <c:v>50.82</c:v>
                </c:pt>
                <c:pt idx="113">
                  <c:v>50.23</c:v>
                </c:pt>
                <c:pt idx="114">
                  <c:v>31.53</c:v>
                </c:pt>
                <c:pt idx="115">
                  <c:v>32.79</c:v>
                </c:pt>
                <c:pt idx="116">
                  <c:v>45.59</c:v>
                </c:pt>
                <c:pt idx="117">
                  <c:v>43.5</c:v>
                </c:pt>
                <c:pt idx="118">
                  <c:v>47.73</c:v>
                </c:pt>
                <c:pt idx="119">
                  <c:v>50.45</c:v>
                </c:pt>
                <c:pt idx="120">
                  <c:v>57.96</c:v>
                </c:pt>
                <c:pt idx="121">
                  <c:v>59.27</c:v>
                </c:pt>
                <c:pt idx="122">
                  <c:v>53.65</c:v>
                </c:pt>
                <c:pt idx="123">
                  <c:v>52.19</c:v>
                </c:pt>
                <c:pt idx="124">
                  <c:v>61.71</c:v>
                </c:pt>
                <c:pt idx="125">
                  <c:v>60.98</c:v>
                </c:pt>
                <c:pt idx="126">
                  <c:v>69.89</c:v>
                </c:pt>
                <c:pt idx="127">
                  <c:v>71.81</c:v>
                </c:pt>
                <c:pt idx="128">
                  <c:v>77.56</c:v>
                </c:pt>
                <c:pt idx="129">
                  <c:v>104.21</c:v>
                </c:pt>
                <c:pt idx="130">
                  <c:v>85.65</c:v>
                </c:pt>
                <c:pt idx="131">
                  <c:v>64.27</c:v>
                </c:pt>
                <c:pt idx="132">
                  <c:v>69.58</c:v>
                </c:pt>
                <c:pt idx="133">
                  <c:v>71.13</c:v>
                </c:pt>
                <c:pt idx="134">
                  <c:v>63.17</c:v>
                </c:pt>
                <c:pt idx="135">
                  <c:v>62.59</c:v>
                </c:pt>
                <c:pt idx="136">
                  <c:v>65.92</c:v>
                </c:pt>
                <c:pt idx="137">
                  <c:v>61.37</c:v>
                </c:pt>
                <c:pt idx="138">
                  <c:v>43.87</c:v>
                </c:pt>
                <c:pt idx="139">
                  <c:v>43.86</c:v>
                </c:pt>
                <c:pt idx="140">
                  <c:v>45.13</c:v>
                </c:pt>
                <c:pt idx="141">
                  <c:v>48.4</c:v>
                </c:pt>
                <c:pt idx="142">
                  <c:v>49.58</c:v>
                </c:pt>
                <c:pt idx="143">
                  <c:v>53.33</c:v>
                </c:pt>
                <c:pt idx="144">
                  <c:v>59.97</c:v>
                </c:pt>
                <c:pt idx="145">
                  <c:v>60.9</c:v>
                </c:pt>
                <c:pt idx="146">
                  <c:v>55.72</c:v>
                </c:pt>
                <c:pt idx="147">
                  <c:v>64.290000000000006</c:v>
                </c:pt>
                <c:pt idx="148">
                  <c:v>68.099999999999994</c:v>
                </c:pt>
                <c:pt idx="149">
                  <c:v>78.180000000000007</c:v>
                </c:pt>
                <c:pt idx="150">
                  <c:v>79.099999999999994</c:v>
                </c:pt>
                <c:pt idx="151">
                  <c:v>80.849999999999994</c:v>
                </c:pt>
                <c:pt idx="152">
                  <c:v>75.489999999999995</c:v>
                </c:pt>
                <c:pt idx="153">
                  <c:v>78.72</c:v>
                </c:pt>
                <c:pt idx="154">
                  <c:v>77.53</c:v>
                </c:pt>
                <c:pt idx="155">
                  <c:v>66.709999999999994</c:v>
                </c:pt>
                <c:pt idx="156">
                  <c:v>65.599999999999994</c:v>
                </c:pt>
                <c:pt idx="157">
                  <c:v>70.05</c:v>
                </c:pt>
                <c:pt idx="158">
                  <c:v>64.42</c:v>
                </c:pt>
                <c:pt idx="159">
                  <c:v>67.08</c:v>
                </c:pt>
                <c:pt idx="160">
                  <c:v>63.62</c:v>
                </c:pt>
                <c:pt idx="161">
                  <c:v>50.46</c:v>
                </c:pt>
                <c:pt idx="162">
                  <c:v>39.46</c:v>
                </c:pt>
                <c:pt idx="163">
                  <c:v>45.12</c:v>
                </c:pt>
                <c:pt idx="164">
                  <c:v>47.33</c:v>
                </c:pt>
                <c:pt idx="165">
                  <c:v>49.82</c:v>
                </c:pt>
                <c:pt idx="166">
                  <c:v>44.95</c:v>
                </c:pt>
                <c:pt idx="167">
                  <c:v>50.15</c:v>
                </c:pt>
                <c:pt idx="168">
                  <c:v>50.1</c:v>
                </c:pt>
                <c:pt idx="169">
                  <c:v>54.5</c:v>
                </c:pt>
                <c:pt idx="170">
                  <c:v>60.55</c:v>
                </c:pt>
                <c:pt idx="171">
                  <c:v>58.15</c:v>
                </c:pt>
                <c:pt idx="172">
                  <c:v>57.56</c:v>
                </c:pt>
                <c:pt idx="173">
                  <c:v>62.86</c:v>
                </c:pt>
                <c:pt idx="174">
                  <c:v>64.069999999999993</c:v>
                </c:pt>
                <c:pt idx="175">
                  <c:v>68.44</c:v>
                </c:pt>
                <c:pt idx="176">
                  <c:v>66.069999999999993</c:v>
                </c:pt>
                <c:pt idx="177">
                  <c:v>70.16</c:v>
                </c:pt>
                <c:pt idx="178">
                  <c:v>69.819999999999993</c:v>
                </c:pt>
                <c:pt idx="179">
                  <c:v>66.69</c:v>
                </c:pt>
                <c:pt idx="180">
                  <c:v>64.97</c:v>
                </c:pt>
                <c:pt idx="181">
                  <c:v>63.54</c:v>
                </c:pt>
                <c:pt idx="182">
                  <c:v>65.88</c:v>
                </c:pt>
                <c:pt idx="183">
                  <c:v>68.37</c:v>
                </c:pt>
                <c:pt idx="184">
                  <c:v>61.66</c:v>
                </c:pt>
                <c:pt idx="185">
                  <c:v>49.65</c:v>
                </c:pt>
                <c:pt idx="186">
                  <c:v>43.22</c:v>
                </c:pt>
                <c:pt idx="187">
                  <c:v>46.65</c:v>
                </c:pt>
                <c:pt idx="188">
                  <c:v>47.46</c:v>
                </c:pt>
                <c:pt idx="189">
                  <c:v>50.4</c:v>
                </c:pt>
                <c:pt idx="190">
                  <c:v>49.34</c:v>
                </c:pt>
                <c:pt idx="191">
                  <c:v>55.29</c:v>
                </c:pt>
                <c:pt idx="192">
                  <c:v>54.08</c:v>
                </c:pt>
                <c:pt idx="193">
                  <c:v>55.06</c:v>
                </c:pt>
                <c:pt idx="194">
                  <c:v>56.1</c:v>
                </c:pt>
                <c:pt idx="195">
                  <c:v>56.89</c:v>
                </c:pt>
                <c:pt idx="196">
                  <c:v>64.760000000000005</c:v>
                </c:pt>
                <c:pt idx="197">
                  <c:v>68</c:v>
                </c:pt>
                <c:pt idx="198">
                  <c:v>66.5</c:v>
                </c:pt>
                <c:pt idx="199">
                  <c:v>64.75</c:v>
                </c:pt>
                <c:pt idx="200">
                  <c:v>63.33</c:v>
                </c:pt>
                <c:pt idx="201">
                  <c:v>64.290000000000006</c:v>
                </c:pt>
                <c:pt idx="252">
                  <c:v>51.42</c:v>
                </c:pt>
                <c:pt idx="253">
                  <c:v>51.83</c:v>
                </c:pt>
                <c:pt idx="254">
                  <c:v>38.28</c:v>
                </c:pt>
                <c:pt idx="255">
                  <c:v>48.29</c:v>
                </c:pt>
                <c:pt idx="256">
                  <c:v>54.02</c:v>
                </c:pt>
                <c:pt idx="257">
                  <c:v>35.950000000000003</c:v>
                </c:pt>
                <c:pt idx="258">
                  <c:v>19.66</c:v>
                </c:pt>
                <c:pt idx="259">
                  <c:v>25.68</c:v>
                </c:pt>
                <c:pt idx="260">
                  <c:v>23.65</c:v>
                </c:pt>
                <c:pt idx="261">
                  <c:v>24.29</c:v>
                </c:pt>
                <c:pt idx="262">
                  <c:v>24.31</c:v>
                </c:pt>
                <c:pt idx="263">
                  <c:v>25.52</c:v>
                </c:pt>
                <c:pt idx="264">
                  <c:v>24.78</c:v>
                </c:pt>
                <c:pt idx="265">
                  <c:v>28.84</c:v>
                </c:pt>
                <c:pt idx="266">
                  <c:v>26.25</c:v>
                </c:pt>
                <c:pt idx="267">
                  <c:v>32.1</c:v>
                </c:pt>
                <c:pt idx="268">
                  <c:v>35.07</c:v>
                </c:pt>
                <c:pt idx="274">
                  <c:v>37.4</c:v>
                </c:pt>
                <c:pt idx="275">
                  <c:v>43.37</c:v>
                </c:pt>
                <c:pt idx="276">
                  <c:v>37.61</c:v>
                </c:pt>
                <c:pt idx="277">
                  <c:v>38.880000000000003</c:v>
                </c:pt>
                <c:pt idx="278">
                  <c:v>27</c:v>
                </c:pt>
                <c:pt idx="279">
                  <c:v>33.65</c:v>
                </c:pt>
                <c:pt idx="280">
                  <c:v>25.61</c:v>
                </c:pt>
                <c:pt idx="281">
                  <c:v>22.24</c:v>
                </c:pt>
                <c:pt idx="282">
                  <c:v>25.14</c:v>
                </c:pt>
                <c:pt idx="283">
                  <c:v>18.920000000000002</c:v>
                </c:pt>
                <c:pt idx="284">
                  <c:v>24.32</c:v>
                </c:pt>
                <c:pt idx="285">
                  <c:v>29.52</c:v>
                </c:pt>
                <c:pt idx="286">
                  <c:v>30.38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6DE-4FEE-94E6-295F47D5B46E}"/>
            </c:ext>
          </c:extLst>
        </c:ser>
        <c:dLbls/>
        <c:marker val="1"/>
        <c:axId val="118010624"/>
        <c:axId val="118012544"/>
      </c:lineChart>
      <c:catAx>
        <c:axId val="118010624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200" b="1" i="0" u="none" strike="noStrike" baseline="0">
                    <a:effectLst/>
                  </a:rPr>
                  <a:t>Data/Hora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8012544"/>
        <c:crosses val="autoZero"/>
        <c:lblAlgn val="ctr"/>
        <c:lblOffset val="100"/>
        <c:tickLblSkip val="24"/>
        <c:tickMarkSkip val="24"/>
      </c:catAx>
      <c:valAx>
        <c:axId val="118012544"/>
        <c:scaling>
          <c:orientation val="minMax"/>
          <c:max val="36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(°)</a:t>
                </a:r>
              </a:p>
            </c:rich>
          </c:tx>
          <c:layout>
            <c:manualLayout>
              <c:xMode val="edge"/>
              <c:yMode val="edge"/>
              <c:x val="2.0142303994178944E-2"/>
              <c:y val="0.4217914728729884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8010624"/>
        <c:crosses val="autoZero"/>
        <c:crossBetween val="midCat"/>
        <c:majorUnit val="45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060944362152745"/>
          <c:y val="0.93013779140167419"/>
          <c:w val="0.32271926405238954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EMQAr PMF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Precipitação Pluviométrica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Período: 01 a 12 de janeiro de 2021</a:t>
            </a:r>
          </a:p>
        </c:rich>
      </c:tx>
      <c:layout>
        <c:manualLayout>
          <c:xMode val="edge"/>
          <c:yMode val="edge"/>
          <c:x val="0.39527683792001256"/>
          <c:y val="5.1147890160135857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12700" cap="rnd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plotArea>
      <c:layout>
        <c:manualLayout>
          <c:layoutTarget val="inner"/>
          <c:xMode val="edge"/>
          <c:yMode val="edge"/>
          <c:x val="8.6458333333333345E-2"/>
          <c:y val="0.19897959183673491"/>
          <c:w val="0.89375000000000004"/>
          <c:h val="0.51870748299320002"/>
        </c:manualLayout>
      </c:layout>
      <c:lineChart>
        <c:grouping val="standard"/>
        <c:ser>
          <c:idx val="0"/>
          <c:order val="0"/>
          <c:tx>
            <c:v>Precipitação Pluviométrica - Acumulado de 1 Hora</c:v>
          </c:tx>
          <c:spPr>
            <a:ln w="127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Parâmetros!$A$2:$A$288</c:f>
              <c:numCache>
                <c:formatCode>dd/mm/yyyy\ hh:mm</c:formatCode>
                <c:ptCount val="287"/>
                <c:pt idx="0">
                  <c:v>44197</c:v>
                </c:pt>
                <c:pt idx="1">
                  <c:v>44197.041666666664</c:v>
                </c:pt>
                <c:pt idx="2">
                  <c:v>44197.083333333336</c:v>
                </c:pt>
                <c:pt idx="3">
                  <c:v>44197.125</c:v>
                </c:pt>
                <c:pt idx="4">
                  <c:v>44197.166666666664</c:v>
                </c:pt>
                <c:pt idx="5">
                  <c:v>44197.208333333336</c:v>
                </c:pt>
                <c:pt idx="6">
                  <c:v>44197.25</c:v>
                </c:pt>
                <c:pt idx="7">
                  <c:v>44197.291666666664</c:v>
                </c:pt>
                <c:pt idx="8">
                  <c:v>44197.333333333336</c:v>
                </c:pt>
                <c:pt idx="9">
                  <c:v>44197.375</c:v>
                </c:pt>
                <c:pt idx="10">
                  <c:v>44197.416666666664</c:v>
                </c:pt>
                <c:pt idx="11">
                  <c:v>44197.458333333336</c:v>
                </c:pt>
                <c:pt idx="12">
                  <c:v>44197.5</c:v>
                </c:pt>
                <c:pt idx="13">
                  <c:v>44197.541666666664</c:v>
                </c:pt>
                <c:pt idx="14">
                  <c:v>44197.583333333336</c:v>
                </c:pt>
                <c:pt idx="15">
                  <c:v>44197.625</c:v>
                </c:pt>
                <c:pt idx="16">
                  <c:v>44197.666666666664</c:v>
                </c:pt>
                <c:pt idx="17">
                  <c:v>44197.708333333336</c:v>
                </c:pt>
                <c:pt idx="18">
                  <c:v>44197.75</c:v>
                </c:pt>
                <c:pt idx="19">
                  <c:v>44197.791666666664</c:v>
                </c:pt>
                <c:pt idx="20">
                  <c:v>44197.833333333336</c:v>
                </c:pt>
                <c:pt idx="21">
                  <c:v>44197.875</c:v>
                </c:pt>
                <c:pt idx="22">
                  <c:v>44197.916666666664</c:v>
                </c:pt>
                <c:pt idx="23">
                  <c:v>44197.958333333336</c:v>
                </c:pt>
                <c:pt idx="24">
                  <c:v>44198.041666666664</c:v>
                </c:pt>
                <c:pt idx="25">
                  <c:v>44198.083333333336</c:v>
                </c:pt>
                <c:pt idx="26">
                  <c:v>44198.125</c:v>
                </c:pt>
                <c:pt idx="27">
                  <c:v>44198.166666666664</c:v>
                </c:pt>
                <c:pt idx="28">
                  <c:v>44198.208333333336</c:v>
                </c:pt>
                <c:pt idx="29">
                  <c:v>44198.25</c:v>
                </c:pt>
                <c:pt idx="30">
                  <c:v>44198.291666666664</c:v>
                </c:pt>
                <c:pt idx="31">
                  <c:v>44198.333333333336</c:v>
                </c:pt>
                <c:pt idx="32">
                  <c:v>44198.375</c:v>
                </c:pt>
                <c:pt idx="33">
                  <c:v>44198.416666666664</c:v>
                </c:pt>
                <c:pt idx="34">
                  <c:v>44198.458333333336</c:v>
                </c:pt>
                <c:pt idx="35">
                  <c:v>44198.5</c:v>
                </c:pt>
                <c:pt idx="36">
                  <c:v>44198.541666666664</c:v>
                </c:pt>
                <c:pt idx="37">
                  <c:v>44198.583333333336</c:v>
                </c:pt>
                <c:pt idx="38">
                  <c:v>44198.625</c:v>
                </c:pt>
                <c:pt idx="39">
                  <c:v>44198.666666666664</c:v>
                </c:pt>
                <c:pt idx="40">
                  <c:v>44198.708333333336</c:v>
                </c:pt>
                <c:pt idx="41">
                  <c:v>44198.75</c:v>
                </c:pt>
                <c:pt idx="42">
                  <c:v>44198.791666666664</c:v>
                </c:pt>
                <c:pt idx="43">
                  <c:v>44198.833333333336</c:v>
                </c:pt>
                <c:pt idx="44">
                  <c:v>44198.875</c:v>
                </c:pt>
                <c:pt idx="45">
                  <c:v>44198.916666666664</c:v>
                </c:pt>
                <c:pt idx="46">
                  <c:v>44198.958333333336</c:v>
                </c:pt>
                <c:pt idx="47">
                  <c:v>44198</c:v>
                </c:pt>
                <c:pt idx="48">
                  <c:v>44199.041666666664</c:v>
                </c:pt>
                <c:pt idx="49">
                  <c:v>44199.083333333336</c:v>
                </c:pt>
                <c:pt idx="50">
                  <c:v>44199.125</c:v>
                </c:pt>
                <c:pt idx="51">
                  <c:v>44199.166666666664</c:v>
                </c:pt>
                <c:pt idx="52">
                  <c:v>44199.208333333336</c:v>
                </c:pt>
                <c:pt idx="53">
                  <c:v>44199.25</c:v>
                </c:pt>
                <c:pt idx="54">
                  <c:v>44199.291666666664</c:v>
                </c:pt>
                <c:pt idx="55">
                  <c:v>44199.333333333336</c:v>
                </c:pt>
                <c:pt idx="56">
                  <c:v>44199.375</c:v>
                </c:pt>
                <c:pt idx="57">
                  <c:v>44199.416666666664</c:v>
                </c:pt>
                <c:pt idx="58">
                  <c:v>44199.458333333336</c:v>
                </c:pt>
                <c:pt idx="59">
                  <c:v>44199.5</c:v>
                </c:pt>
                <c:pt idx="60">
                  <c:v>44199.541666666664</c:v>
                </c:pt>
                <c:pt idx="61">
                  <c:v>44199.583333333336</c:v>
                </c:pt>
                <c:pt idx="62">
                  <c:v>44199.625</c:v>
                </c:pt>
                <c:pt idx="63">
                  <c:v>44199.666666666664</c:v>
                </c:pt>
                <c:pt idx="64">
                  <c:v>44199.708333333336</c:v>
                </c:pt>
                <c:pt idx="65">
                  <c:v>44199.75</c:v>
                </c:pt>
                <c:pt idx="66">
                  <c:v>44199.791666666664</c:v>
                </c:pt>
                <c:pt idx="67">
                  <c:v>44199.833333333336</c:v>
                </c:pt>
                <c:pt idx="68">
                  <c:v>44199.875</c:v>
                </c:pt>
                <c:pt idx="69">
                  <c:v>44199.916666666664</c:v>
                </c:pt>
                <c:pt idx="70">
                  <c:v>44199.958333333336</c:v>
                </c:pt>
                <c:pt idx="71">
                  <c:v>44199</c:v>
                </c:pt>
                <c:pt idx="72">
                  <c:v>44200.041666666664</c:v>
                </c:pt>
                <c:pt idx="73">
                  <c:v>44200.083333333336</c:v>
                </c:pt>
                <c:pt idx="74">
                  <c:v>44200.125</c:v>
                </c:pt>
                <c:pt idx="75">
                  <c:v>44200.166666666664</c:v>
                </c:pt>
                <c:pt idx="76">
                  <c:v>44200.208333333336</c:v>
                </c:pt>
                <c:pt idx="77">
                  <c:v>44200.25</c:v>
                </c:pt>
                <c:pt idx="78">
                  <c:v>44200.291666666664</c:v>
                </c:pt>
                <c:pt idx="79">
                  <c:v>44200.333333333336</c:v>
                </c:pt>
                <c:pt idx="80">
                  <c:v>44200.375</c:v>
                </c:pt>
                <c:pt idx="81">
                  <c:v>44200.416666666664</c:v>
                </c:pt>
                <c:pt idx="82">
                  <c:v>44200.458333333336</c:v>
                </c:pt>
                <c:pt idx="83">
                  <c:v>44200.5</c:v>
                </c:pt>
                <c:pt idx="84">
                  <c:v>44200.541666666664</c:v>
                </c:pt>
                <c:pt idx="85">
                  <c:v>44200.583333333336</c:v>
                </c:pt>
                <c:pt idx="86">
                  <c:v>44200.625</c:v>
                </c:pt>
                <c:pt idx="87">
                  <c:v>44200.666666666664</c:v>
                </c:pt>
                <c:pt idx="88">
                  <c:v>44200.708333333336</c:v>
                </c:pt>
                <c:pt idx="89">
                  <c:v>44200.75</c:v>
                </c:pt>
                <c:pt idx="90">
                  <c:v>44200.791666666664</c:v>
                </c:pt>
                <c:pt idx="91">
                  <c:v>44200.833333333336</c:v>
                </c:pt>
                <c:pt idx="92">
                  <c:v>44200.875</c:v>
                </c:pt>
                <c:pt idx="93">
                  <c:v>44200.916666666664</c:v>
                </c:pt>
                <c:pt idx="94">
                  <c:v>44200.958333333336</c:v>
                </c:pt>
                <c:pt idx="95">
                  <c:v>44200</c:v>
                </c:pt>
                <c:pt idx="96">
                  <c:v>44201.041666666664</c:v>
                </c:pt>
                <c:pt idx="97">
                  <c:v>44201.083333333336</c:v>
                </c:pt>
                <c:pt idx="98">
                  <c:v>44201.125</c:v>
                </c:pt>
                <c:pt idx="99">
                  <c:v>44201.166666666664</c:v>
                </c:pt>
                <c:pt idx="100">
                  <c:v>44201.208333333336</c:v>
                </c:pt>
                <c:pt idx="101">
                  <c:v>44201.25</c:v>
                </c:pt>
                <c:pt idx="102">
                  <c:v>44201.291666666664</c:v>
                </c:pt>
                <c:pt idx="103">
                  <c:v>44201.333333333336</c:v>
                </c:pt>
                <c:pt idx="104">
                  <c:v>44201.375</c:v>
                </c:pt>
                <c:pt idx="105">
                  <c:v>44201.416666666664</c:v>
                </c:pt>
                <c:pt idx="106">
                  <c:v>44201.458333333336</c:v>
                </c:pt>
                <c:pt idx="107">
                  <c:v>44201.5</c:v>
                </c:pt>
                <c:pt idx="108">
                  <c:v>44201.541666666664</c:v>
                </c:pt>
                <c:pt idx="109">
                  <c:v>44201.583333333336</c:v>
                </c:pt>
                <c:pt idx="110">
                  <c:v>44201.625</c:v>
                </c:pt>
                <c:pt idx="111">
                  <c:v>44201.666666666664</c:v>
                </c:pt>
                <c:pt idx="112">
                  <c:v>44201.708333333336</c:v>
                </c:pt>
                <c:pt idx="113">
                  <c:v>44201.75</c:v>
                </c:pt>
                <c:pt idx="114">
                  <c:v>44201.791666666664</c:v>
                </c:pt>
                <c:pt idx="115">
                  <c:v>44201.833333333336</c:v>
                </c:pt>
                <c:pt idx="116">
                  <c:v>44201.875</c:v>
                </c:pt>
                <c:pt idx="117">
                  <c:v>44201.916666666664</c:v>
                </c:pt>
                <c:pt idx="118">
                  <c:v>44201.958333333336</c:v>
                </c:pt>
                <c:pt idx="119">
                  <c:v>44202</c:v>
                </c:pt>
                <c:pt idx="120">
                  <c:v>44202.041666666664</c:v>
                </c:pt>
                <c:pt idx="121">
                  <c:v>44202.083333333336</c:v>
                </c:pt>
                <c:pt idx="122">
                  <c:v>44202.125</c:v>
                </c:pt>
                <c:pt idx="123">
                  <c:v>44202.166666666664</c:v>
                </c:pt>
                <c:pt idx="124">
                  <c:v>44202.208333333336</c:v>
                </c:pt>
                <c:pt idx="125">
                  <c:v>44202.25</c:v>
                </c:pt>
                <c:pt idx="126">
                  <c:v>44202.291666666664</c:v>
                </c:pt>
                <c:pt idx="127">
                  <c:v>44202.333333333336</c:v>
                </c:pt>
                <c:pt idx="128">
                  <c:v>44202.375</c:v>
                </c:pt>
                <c:pt idx="129">
                  <c:v>44202.416666666664</c:v>
                </c:pt>
                <c:pt idx="130">
                  <c:v>44202.458333333336</c:v>
                </c:pt>
                <c:pt idx="131">
                  <c:v>44202.5</c:v>
                </c:pt>
                <c:pt idx="132">
                  <c:v>44202.541666666664</c:v>
                </c:pt>
                <c:pt idx="133">
                  <c:v>44202.583333333336</c:v>
                </c:pt>
                <c:pt idx="134">
                  <c:v>44202.625</c:v>
                </c:pt>
                <c:pt idx="135">
                  <c:v>44202.666666666664</c:v>
                </c:pt>
                <c:pt idx="136">
                  <c:v>44202.708333333336</c:v>
                </c:pt>
                <c:pt idx="137">
                  <c:v>44202.75</c:v>
                </c:pt>
                <c:pt idx="138">
                  <c:v>44202.791666666664</c:v>
                </c:pt>
                <c:pt idx="139">
                  <c:v>44202.833333333336</c:v>
                </c:pt>
                <c:pt idx="140">
                  <c:v>44202.875</c:v>
                </c:pt>
                <c:pt idx="141">
                  <c:v>44202.916666666664</c:v>
                </c:pt>
                <c:pt idx="142">
                  <c:v>44202.958333333336</c:v>
                </c:pt>
                <c:pt idx="143">
                  <c:v>44203</c:v>
                </c:pt>
                <c:pt idx="144">
                  <c:v>44203.041666666664</c:v>
                </c:pt>
                <c:pt idx="145">
                  <c:v>44203.083333333336</c:v>
                </c:pt>
                <c:pt idx="146">
                  <c:v>44203.125</c:v>
                </c:pt>
                <c:pt idx="147">
                  <c:v>44203.166666666664</c:v>
                </c:pt>
                <c:pt idx="148">
                  <c:v>44203.208333333336</c:v>
                </c:pt>
                <c:pt idx="149">
                  <c:v>44203.25</c:v>
                </c:pt>
                <c:pt idx="150">
                  <c:v>44203.291666666664</c:v>
                </c:pt>
                <c:pt idx="151">
                  <c:v>44203.333333333336</c:v>
                </c:pt>
                <c:pt idx="152">
                  <c:v>44203.375</c:v>
                </c:pt>
                <c:pt idx="153">
                  <c:v>44203.416666666664</c:v>
                </c:pt>
                <c:pt idx="154">
                  <c:v>44203.458333333336</c:v>
                </c:pt>
                <c:pt idx="155">
                  <c:v>44203.5</c:v>
                </c:pt>
                <c:pt idx="156">
                  <c:v>44203.541666666664</c:v>
                </c:pt>
                <c:pt idx="157">
                  <c:v>44203.583333333336</c:v>
                </c:pt>
                <c:pt idx="158">
                  <c:v>44203.625</c:v>
                </c:pt>
                <c:pt idx="159">
                  <c:v>44203.666666666664</c:v>
                </c:pt>
                <c:pt idx="160">
                  <c:v>44203.708333333336</c:v>
                </c:pt>
                <c:pt idx="161">
                  <c:v>44203.75</c:v>
                </c:pt>
                <c:pt idx="162">
                  <c:v>44203.791666666664</c:v>
                </c:pt>
                <c:pt idx="163">
                  <c:v>44203.833333333336</c:v>
                </c:pt>
                <c:pt idx="164">
                  <c:v>44203.875</c:v>
                </c:pt>
                <c:pt idx="165">
                  <c:v>44203.916666666664</c:v>
                </c:pt>
                <c:pt idx="166">
                  <c:v>44203.958333333336</c:v>
                </c:pt>
                <c:pt idx="167">
                  <c:v>44204</c:v>
                </c:pt>
                <c:pt idx="168">
                  <c:v>44204.041666666664</c:v>
                </c:pt>
                <c:pt idx="169">
                  <c:v>44204.083333333336</c:v>
                </c:pt>
                <c:pt idx="170">
                  <c:v>44204.125</c:v>
                </c:pt>
                <c:pt idx="171">
                  <c:v>44204.166666666664</c:v>
                </c:pt>
                <c:pt idx="172">
                  <c:v>44204.208333333336</c:v>
                </c:pt>
                <c:pt idx="173">
                  <c:v>44204.25</c:v>
                </c:pt>
                <c:pt idx="174">
                  <c:v>44204.291666666664</c:v>
                </c:pt>
                <c:pt idx="175">
                  <c:v>44204.333333333336</c:v>
                </c:pt>
                <c:pt idx="176">
                  <c:v>44204.375</c:v>
                </c:pt>
                <c:pt idx="177">
                  <c:v>44204.416666666664</c:v>
                </c:pt>
                <c:pt idx="178">
                  <c:v>44204.458333333336</c:v>
                </c:pt>
                <c:pt idx="179">
                  <c:v>44204.5</c:v>
                </c:pt>
                <c:pt idx="180">
                  <c:v>44204.541666666664</c:v>
                </c:pt>
                <c:pt idx="181">
                  <c:v>44204.583333333336</c:v>
                </c:pt>
                <c:pt idx="182">
                  <c:v>44204.625</c:v>
                </c:pt>
                <c:pt idx="183">
                  <c:v>44204.666666666664</c:v>
                </c:pt>
                <c:pt idx="184">
                  <c:v>44204.708333333336</c:v>
                </c:pt>
                <c:pt idx="185">
                  <c:v>44204.75</c:v>
                </c:pt>
                <c:pt idx="186">
                  <c:v>44204.791666666664</c:v>
                </c:pt>
                <c:pt idx="187">
                  <c:v>44204.833333333336</c:v>
                </c:pt>
                <c:pt idx="188">
                  <c:v>44204.875</c:v>
                </c:pt>
                <c:pt idx="189">
                  <c:v>44204.916666666664</c:v>
                </c:pt>
                <c:pt idx="190">
                  <c:v>44204.958333333336</c:v>
                </c:pt>
                <c:pt idx="191">
                  <c:v>44205</c:v>
                </c:pt>
                <c:pt idx="192">
                  <c:v>44205.041666666664</c:v>
                </c:pt>
                <c:pt idx="193">
                  <c:v>44205.083333333336</c:v>
                </c:pt>
                <c:pt idx="194">
                  <c:v>44205.125</c:v>
                </c:pt>
                <c:pt idx="195">
                  <c:v>44205.166666666664</c:v>
                </c:pt>
                <c:pt idx="196">
                  <c:v>44205.208333333336</c:v>
                </c:pt>
                <c:pt idx="197">
                  <c:v>44205.25</c:v>
                </c:pt>
                <c:pt idx="198">
                  <c:v>44205.291666666664</c:v>
                </c:pt>
                <c:pt idx="199">
                  <c:v>44205.333333333336</c:v>
                </c:pt>
                <c:pt idx="200">
                  <c:v>44205.375</c:v>
                </c:pt>
                <c:pt idx="201">
                  <c:v>44205.416678240741</c:v>
                </c:pt>
                <c:pt idx="202">
                  <c:v>44205.458344907405</c:v>
                </c:pt>
                <c:pt idx="203">
                  <c:v>44205.500011574077</c:v>
                </c:pt>
                <c:pt idx="204">
                  <c:v>44205.541678240741</c:v>
                </c:pt>
                <c:pt idx="205">
                  <c:v>44205.583344907405</c:v>
                </c:pt>
                <c:pt idx="206">
                  <c:v>44205.625011574077</c:v>
                </c:pt>
                <c:pt idx="207">
                  <c:v>44205.666678240741</c:v>
                </c:pt>
                <c:pt idx="208">
                  <c:v>44205.708344907405</c:v>
                </c:pt>
                <c:pt idx="209">
                  <c:v>44205.750011574077</c:v>
                </c:pt>
                <c:pt idx="210">
                  <c:v>44205.791678240741</c:v>
                </c:pt>
                <c:pt idx="211">
                  <c:v>44205.833344907405</c:v>
                </c:pt>
                <c:pt idx="212">
                  <c:v>44205.875011574077</c:v>
                </c:pt>
                <c:pt idx="213">
                  <c:v>44205.916678240741</c:v>
                </c:pt>
                <c:pt idx="214">
                  <c:v>44205.958344907405</c:v>
                </c:pt>
                <c:pt idx="215">
                  <c:v>44206.000011574077</c:v>
                </c:pt>
                <c:pt idx="216">
                  <c:v>44206.041678240741</c:v>
                </c:pt>
                <c:pt idx="217">
                  <c:v>44206.083344907405</c:v>
                </c:pt>
                <c:pt idx="218">
                  <c:v>44206.125011574077</c:v>
                </c:pt>
                <c:pt idx="219">
                  <c:v>44206.166678240741</c:v>
                </c:pt>
                <c:pt idx="220">
                  <c:v>44206.208344907405</c:v>
                </c:pt>
                <c:pt idx="221">
                  <c:v>44206.250011574077</c:v>
                </c:pt>
                <c:pt idx="222">
                  <c:v>44206.291678240741</c:v>
                </c:pt>
                <c:pt idx="223">
                  <c:v>44206.333344907405</c:v>
                </c:pt>
                <c:pt idx="224">
                  <c:v>44206.375011574077</c:v>
                </c:pt>
                <c:pt idx="225">
                  <c:v>44206.416678240741</c:v>
                </c:pt>
                <c:pt idx="226">
                  <c:v>44206.458344907405</c:v>
                </c:pt>
                <c:pt idx="227">
                  <c:v>44206.500011574077</c:v>
                </c:pt>
                <c:pt idx="228">
                  <c:v>44206.541678240741</c:v>
                </c:pt>
                <c:pt idx="229">
                  <c:v>44206.583344907405</c:v>
                </c:pt>
                <c:pt idx="230">
                  <c:v>44206.625011574077</c:v>
                </c:pt>
                <c:pt idx="231">
                  <c:v>44206.666678240741</c:v>
                </c:pt>
                <c:pt idx="232">
                  <c:v>44206.708344907405</c:v>
                </c:pt>
                <c:pt idx="233">
                  <c:v>44206.750011574077</c:v>
                </c:pt>
                <c:pt idx="234">
                  <c:v>44206.791678240741</c:v>
                </c:pt>
                <c:pt idx="235">
                  <c:v>44206.833344907405</c:v>
                </c:pt>
                <c:pt idx="236">
                  <c:v>44206.875011574077</c:v>
                </c:pt>
                <c:pt idx="237">
                  <c:v>44206.916678240741</c:v>
                </c:pt>
                <c:pt idx="238">
                  <c:v>44206.958344907405</c:v>
                </c:pt>
                <c:pt idx="239">
                  <c:v>44207.000011574077</c:v>
                </c:pt>
                <c:pt idx="240">
                  <c:v>44207.041678240741</c:v>
                </c:pt>
                <c:pt idx="241">
                  <c:v>44207.083344907405</c:v>
                </c:pt>
                <c:pt idx="242">
                  <c:v>44207.125011574077</c:v>
                </c:pt>
                <c:pt idx="243">
                  <c:v>44207.166678240741</c:v>
                </c:pt>
                <c:pt idx="244">
                  <c:v>44207.208344907405</c:v>
                </c:pt>
                <c:pt idx="245">
                  <c:v>44207.250011574077</c:v>
                </c:pt>
                <c:pt idx="246">
                  <c:v>44207.291678240741</c:v>
                </c:pt>
                <c:pt idx="247">
                  <c:v>44207.333344907405</c:v>
                </c:pt>
                <c:pt idx="248">
                  <c:v>44207.375011574077</c:v>
                </c:pt>
                <c:pt idx="249">
                  <c:v>44207.416678240741</c:v>
                </c:pt>
                <c:pt idx="250">
                  <c:v>44207.458344907405</c:v>
                </c:pt>
                <c:pt idx="251">
                  <c:v>44207.500011574077</c:v>
                </c:pt>
                <c:pt idx="252">
                  <c:v>44207.541678240741</c:v>
                </c:pt>
                <c:pt idx="253">
                  <c:v>44207.583344907405</c:v>
                </c:pt>
                <c:pt idx="254">
                  <c:v>44207.625011574077</c:v>
                </c:pt>
                <c:pt idx="255">
                  <c:v>44207.666678240741</c:v>
                </c:pt>
                <c:pt idx="256">
                  <c:v>44207.708344907405</c:v>
                </c:pt>
                <c:pt idx="257">
                  <c:v>44207.750011574077</c:v>
                </c:pt>
                <c:pt idx="258">
                  <c:v>44207.791678240741</c:v>
                </c:pt>
                <c:pt idx="259">
                  <c:v>44207.833344907405</c:v>
                </c:pt>
                <c:pt idx="260">
                  <c:v>44207.875011574077</c:v>
                </c:pt>
                <c:pt idx="261">
                  <c:v>44207.916678240741</c:v>
                </c:pt>
                <c:pt idx="262">
                  <c:v>44207.958344907405</c:v>
                </c:pt>
                <c:pt idx="263">
                  <c:v>44208.000011574077</c:v>
                </c:pt>
                <c:pt idx="264">
                  <c:v>44208.041678240741</c:v>
                </c:pt>
                <c:pt idx="265">
                  <c:v>44208.083344907405</c:v>
                </c:pt>
                <c:pt idx="266">
                  <c:v>44208.125011574077</c:v>
                </c:pt>
                <c:pt idx="267">
                  <c:v>44208.166678240741</c:v>
                </c:pt>
                <c:pt idx="268">
                  <c:v>44208.208344907405</c:v>
                </c:pt>
                <c:pt idx="269">
                  <c:v>44208.250011574077</c:v>
                </c:pt>
                <c:pt idx="270">
                  <c:v>44208.291678240741</c:v>
                </c:pt>
                <c:pt idx="271">
                  <c:v>44208.333344907405</c:v>
                </c:pt>
                <c:pt idx="272">
                  <c:v>44208.375011574077</c:v>
                </c:pt>
                <c:pt idx="273">
                  <c:v>44208.416678240741</c:v>
                </c:pt>
                <c:pt idx="274">
                  <c:v>44208.458344907405</c:v>
                </c:pt>
                <c:pt idx="275">
                  <c:v>44208.500011574077</c:v>
                </c:pt>
                <c:pt idx="276">
                  <c:v>44208.541678240741</c:v>
                </c:pt>
                <c:pt idx="277">
                  <c:v>44208.583344907405</c:v>
                </c:pt>
                <c:pt idx="278">
                  <c:v>44208.625011574077</c:v>
                </c:pt>
                <c:pt idx="279">
                  <c:v>44208.666678240741</c:v>
                </c:pt>
                <c:pt idx="280">
                  <c:v>44208.708344907405</c:v>
                </c:pt>
                <c:pt idx="281">
                  <c:v>44208.750011574077</c:v>
                </c:pt>
                <c:pt idx="282">
                  <c:v>44208.791678240741</c:v>
                </c:pt>
                <c:pt idx="283">
                  <c:v>44208.833344907405</c:v>
                </c:pt>
                <c:pt idx="284">
                  <c:v>44208.875011574077</c:v>
                </c:pt>
                <c:pt idx="285">
                  <c:v>44208.916678240741</c:v>
                </c:pt>
                <c:pt idx="286">
                  <c:v>44208.958344907405</c:v>
                </c:pt>
              </c:numCache>
            </c:numRef>
          </c:cat>
          <c:val>
            <c:numRef>
              <c:f>Parâmetros!$R$2:$R$288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0.2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0.6</c:v>
                </c:pt>
                <c:pt idx="81">
                  <c:v>0.4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4.5999999999999996</c:v>
                </c:pt>
                <c:pt idx="104">
                  <c:v>0.6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0.2</c:v>
                </c:pt>
                <c:pt idx="20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0DC-4A1F-9240-B9A922D0AC71}"/>
            </c:ext>
          </c:extLst>
        </c:ser>
        <c:dLbls/>
        <c:marker val="1"/>
        <c:axId val="118661888"/>
        <c:axId val="118663808"/>
      </c:lineChart>
      <c:catAx>
        <c:axId val="118661888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Data/Hora</a:t>
                </a:r>
              </a:p>
            </c:rich>
          </c:tx>
          <c:layout>
            <c:manualLayout>
              <c:xMode val="edge"/>
              <c:yMode val="edge"/>
              <c:x val="0.46514030300667869"/>
              <c:y val="0.87393178850680875"/>
            </c:manualLayout>
          </c:layout>
          <c:spPr>
            <a:noFill/>
            <a:ln w="25400">
              <a:noFill/>
            </a:ln>
          </c:spPr>
        </c:title>
        <c:numFmt formatCode="dd/mm/yyyy\ hh: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8663808"/>
        <c:crosses val="autoZero"/>
        <c:lblAlgn val="ctr"/>
        <c:lblOffset val="100"/>
        <c:tickLblSkip val="24"/>
        <c:tickMarkSkip val="24"/>
      </c:catAx>
      <c:valAx>
        <c:axId val="118663808"/>
        <c:scaling>
          <c:orientation val="minMax"/>
          <c:max val="10"/>
          <c:min val="0"/>
        </c:scaling>
        <c:axPos val="l"/>
        <c:majorGridlines>
          <c:spPr>
            <a:ln w="3175">
              <a:solidFill>
                <a:schemeClr val="bg1">
                  <a:lumMod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(mm)</a:t>
                </a:r>
              </a:p>
            </c:rich>
          </c:tx>
          <c:layout>
            <c:manualLayout>
              <c:xMode val="edge"/>
              <c:yMode val="edge"/>
              <c:x val="2.5422832046984228E-2"/>
              <c:y val="0.41756612052601322"/>
            </c:manualLayout>
          </c:layout>
          <c:spPr>
            <a:noFill/>
            <a:ln w="25400">
              <a:noFill/>
            </a:ln>
          </c:spPr>
        </c:title>
        <c:numFmt formatCode="0" sourceLinked="0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8661888"/>
        <c:crosses val="autoZero"/>
        <c:crossBetween val="midCat"/>
        <c:majorUnit val="1"/>
        <c:minorUnit val="1"/>
      </c:valAx>
      <c:spPr>
        <a:gradFill>
          <a:gsLst>
            <a:gs pos="0">
              <a:sysClr val="window" lastClr="FFFFFF"/>
            </a:gs>
            <a:gs pos="100000">
              <a:sysClr val="window" lastClr="FFFFFF">
                <a:lumMod val="65000"/>
              </a:sysClr>
            </a:gs>
          </a:gsLst>
          <a:lin ang="5400000" scaled="1"/>
        </a:gradFill>
        <a:ln w="12700">
          <a:solidFill>
            <a:schemeClr val="tx1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816719939710514"/>
          <c:y val="0.92802511522818676"/>
          <c:w val="0.36628362048803292"/>
          <c:h val="4.0472262395771952E-2"/>
        </c:manualLayout>
      </c:layout>
      <c:spPr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65000"/>
              </a:schemeClr>
            </a:gs>
          </a:gsLst>
          <a:lin ang="5400000" scaled="1"/>
        </a:gradFill>
        <a:ln w="3175" cap="flat">
          <a:solidFill>
            <a:schemeClr val="tx1"/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userShapes r:id="rId2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7.bin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9.bin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1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3.bin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indexed="29"/>
  </sheetPr>
  <sheetViews>
    <sheetView zoomScale="90" workbookViewId="0"/>
  </sheetViews>
  <pageMargins left="0.78740157499999996" right="0.78740157499999996" top="0.984251969" bottom="0.984251969" header="0.5" footer="0.5"/>
  <pageSetup paperSize="9" orientation="landscape" r:id="rId1"/>
  <headerFooter alignWithMargins="0">
    <oddHeader>&amp;A</oddHeader>
    <oddFooter>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indexed="29"/>
  </sheetPr>
  <sheetViews>
    <sheetView zoomScale="90" workbookViewId="0"/>
  </sheetViews>
  <pageMargins left="0.78740157499999996" right="0.78740157499999996" top="0.984251969" bottom="0.984251969" header="0.5" footer="0.5"/>
  <pageSetup paperSize="9" orientation="landscape" r:id="rId1"/>
  <headerFooter alignWithMargins="0">
    <oddHeader>&amp;A</oddHeader>
    <oddFooter>Page &amp;P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indexed="29"/>
  </sheetPr>
  <sheetViews>
    <sheetView zoomScale="90" workbookViewId="0"/>
  </sheetViews>
  <pageMargins left="0.78740157499999996" right="0.78740157499999996" top="0.984251969" bottom="0.984251969" header="0.5" footer="0.5"/>
  <pageSetup paperSize="9" orientation="landscape" r:id="rId1"/>
  <headerFooter alignWithMargins="0">
    <oddHeader>&amp;A</oddHeader>
    <oddFooter>Page &amp;P</oddFoot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indexed="29"/>
  </sheetPr>
  <sheetViews>
    <sheetView zoomScale="90" workbookViewId="0"/>
  </sheetViews>
  <pageMargins left="0.78740157499999996" right="0.78740157499999996" top="0.984251969" bottom="0.984251969" header="0.5" footer="0.5"/>
  <pageSetup paperSize="9" orientation="landscape" r:id="rId1"/>
  <headerFooter alignWithMargins="0">
    <oddHeader>&amp;A</oddHeader>
    <oddFooter>Page &amp;P</oddFoot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indexed="29"/>
  </sheetPr>
  <sheetViews>
    <sheetView zoomScale="90" workbookViewId="0"/>
  </sheetViews>
  <pageMargins left="0.78740157499999996" right="0.78740157499999996" top="0.984251969" bottom="0.984251969" header="0.5" footer="0.5"/>
  <pageSetup paperSize="9" orientation="landscape" r:id="rId1"/>
  <headerFooter alignWithMargins="0">
    <oddHeader>&amp;A</oddHeader>
    <oddFooter>Page &amp;P</oddFooter>
  </headerFooter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indexed="29"/>
  </sheetPr>
  <sheetViews>
    <sheetView zoomScale="90" workbookViewId="0"/>
  </sheetViews>
  <pageMargins left="0.78740157499999996" right="0.78740157499999996" top="0.984251969" bottom="0.984251969" header="0.5" footer="0.5"/>
  <pageSetup paperSize="9" orientation="landscape" r:id="rId1"/>
  <headerFooter alignWithMargins="0">
    <oddHeader>&amp;A</oddHeader>
    <oddFooter>Page &amp;P</oddFooter>
  </headerFooter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8A980B87-526D-427B-BF48-D29AE0A98DE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2788B1F9-79C5-4F5D-8BA8-960D87CA416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0.31837</cdr:x>
      <cdr:y>0.30108</cdr:y>
    </cdr:from>
    <cdr:to>
      <cdr:x>0.40418</cdr:x>
      <cdr:y>0.4053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12193DEA-0E2C-48E6-8EB6-34F3FF83E383}"/>
            </a:ext>
          </a:extLst>
        </cdr:cNvPr>
        <cdr:cNvSpPr txBox="1"/>
      </cdr:nvSpPr>
      <cdr:spPr>
        <a:xfrm xmlns:a="http://schemas.openxmlformats.org/drawingml/2006/main">
          <a:off x="3071725" y="1811776"/>
          <a:ext cx="827924" cy="627150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pt-BR" sz="1100" b="1"/>
            <a:t>04/01</a:t>
          </a:r>
          <a:r>
            <a:rPr lang="pt-BR" sz="1100"/>
            <a:t/>
          </a:r>
          <a:br>
            <a:rPr lang="pt-BR" sz="1100"/>
          </a:br>
          <a:r>
            <a:rPr lang="pt-BR" sz="1100"/>
            <a:t>Calibração</a:t>
          </a:r>
          <a:r>
            <a:rPr lang="pt-BR" sz="1100" baseline="0"/>
            <a:t> mensal </a:t>
          </a:r>
          <a:endParaRPr lang="pt-BR" sz="1100"/>
        </a:p>
      </cdr:txBody>
    </cdr:sp>
  </cdr:relSizeAnchor>
  <cdr:relSizeAnchor xmlns:cdr="http://schemas.openxmlformats.org/drawingml/2006/chartDrawing">
    <cdr:from>
      <cdr:x>0.73496</cdr:x>
      <cdr:y>0.29848</cdr:y>
    </cdr:from>
    <cdr:to>
      <cdr:x>0.83624</cdr:x>
      <cdr:y>0.40902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2A9AD648-3AA2-4C4F-BF4F-7275305BF7A4}"/>
            </a:ext>
          </a:extLst>
        </cdr:cNvPr>
        <cdr:cNvSpPr txBox="1"/>
      </cdr:nvSpPr>
      <cdr:spPr>
        <a:xfrm xmlns:a="http://schemas.openxmlformats.org/drawingml/2006/main">
          <a:off x="7091079" y="1796129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1143000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A60EDD09-C1C1-4913-9E46-CBB53C2F1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1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CCFCEAFD-4ADF-45BF-A03C-B768A738C5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0.74653</cdr:x>
      <cdr:y>0.2731</cdr:y>
    </cdr:from>
    <cdr:to>
      <cdr:x>0.99266</cdr:x>
      <cdr:y>0.32152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826250" y="1543442"/>
          <a:ext cx="2250646" cy="2736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FF0000"/>
              </a:solidFill>
            </a:rPr>
            <a:t>Padrão</a:t>
          </a:r>
          <a:r>
            <a:rPr lang="pt-BR" sz="1100" b="1" baseline="0">
              <a:solidFill>
                <a:srgbClr val="FF0000"/>
              </a:solidFill>
            </a:rPr>
            <a:t> Intermediário I</a:t>
          </a:r>
          <a:r>
            <a:rPr lang="pt-BR" sz="1100" b="1">
              <a:solidFill>
                <a:srgbClr val="FF0000"/>
              </a:solidFill>
            </a:rPr>
            <a:t>: 140 µg/m³</a:t>
          </a:r>
        </a:p>
      </cdr:txBody>
    </cdr:sp>
  </cdr:relSizeAnchor>
  <cdr:relSizeAnchor xmlns:cdr="http://schemas.openxmlformats.org/drawingml/2006/chartDrawing">
    <cdr:from>
      <cdr:x>0.7391</cdr:x>
      <cdr:y>0.36785</cdr:y>
    </cdr:from>
    <cdr:to>
      <cdr:x>0.8811</cdr:x>
      <cdr:y>0.48555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6758324" y="2078890"/>
          <a:ext cx="1298448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39422</xdr:colOff>
      <xdr:row>0</xdr:row>
      <xdr:rowOff>50269</xdr:rowOff>
    </xdr:from>
    <xdr:to>
      <xdr:col>19</xdr:col>
      <xdr:colOff>150548</xdr:colOff>
      <xdr:row>22</xdr:row>
      <xdr:rowOff>2631300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5D445D5-47B6-454C-B1B1-1288C02F7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0.00121</cdr:x>
      <cdr:y>0.42512</cdr:y>
    </cdr:from>
    <cdr:to>
      <cdr:x>0.03398</cdr:x>
      <cdr:y>0.55578</cdr:y>
    </cdr:to>
    <cdr:sp macro="" textlink="">
      <cdr:nvSpPr>
        <cdr:cNvPr id="2" name="CaixaDeTexto 1"/>
        <cdr:cNvSpPr txBox="1"/>
      </cdr:nvSpPr>
      <cdr:spPr>
        <a:xfrm xmlns:a="http://schemas.openxmlformats.org/drawingml/2006/main" rot="16200000">
          <a:off x="-137132" y="2350943"/>
          <a:ext cx="676165" cy="374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pt-BR" sz="1600" b="1">
              <a:latin typeface="Arial" pitchFamily="34" charset="0"/>
              <a:cs typeface="Arial" pitchFamily="34" charset="0"/>
            </a:rPr>
            <a:t>IQA</a:t>
          </a:r>
        </a:p>
      </cdr:txBody>
    </cdr:sp>
  </cdr:relSizeAnchor>
  <cdr:relSizeAnchor xmlns:cdr="http://schemas.openxmlformats.org/drawingml/2006/chartDrawing">
    <cdr:from>
      <cdr:x>0.53184</cdr:x>
      <cdr:y>0.09669</cdr:y>
    </cdr:from>
    <cdr:to>
      <cdr:x>0.62172</cdr:x>
      <cdr:y>0.34097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5410200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0.41479</cdr:x>
      <cdr:y>0.05089</cdr:y>
    </cdr:from>
    <cdr:to>
      <cdr:x>0.50468</cdr:x>
      <cdr:y>0.29517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4219575" y="190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0.43446</cdr:x>
      <cdr:y>0.09924</cdr:y>
    </cdr:from>
    <cdr:to>
      <cdr:x>0.52434</cdr:x>
      <cdr:y>0.34351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4419600" y="3714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0.15824</cdr:y>
    </cdr:to>
    <cdr:sp macro="" textlink="">
      <cdr:nvSpPr>
        <cdr:cNvPr id="6" name="CaixaDeTexto 5"/>
        <cdr:cNvSpPr txBox="1"/>
      </cdr:nvSpPr>
      <cdr:spPr>
        <a:xfrm xmlns:a="http://schemas.openxmlformats.org/drawingml/2006/main">
          <a:off x="0" y="0"/>
          <a:ext cx="11422064" cy="818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/>
        <a:p xmlns:a="http://schemas.openxmlformats.org/drawingml/2006/main">
          <a:pPr algn="ctr" rtl="0">
            <a:defRPr sz="10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rPr lang="pt-BR" sz="1400" b="1">
              <a:latin typeface="Arial" pitchFamily="34" charset="0"/>
              <a:cs typeface="Arial" pitchFamily="34" charset="0"/>
            </a:rPr>
            <a:t>ÍNDICE DA QUALIDADE DO AR (IQA) PARA OZÔNIO - ESTAÇÃO PMF - 01 a 12</a:t>
          </a:r>
          <a:r>
            <a:rPr lang="pt-BR" sz="1400" b="1" baseline="0">
              <a:latin typeface="Arial" pitchFamily="34" charset="0"/>
              <a:cs typeface="Arial" pitchFamily="34" charset="0"/>
            </a:rPr>
            <a:t> DE JANEIRO DE 2021</a:t>
          </a:r>
          <a:endParaRPr lang="pt-BR" sz="14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0.02292</cdr:x>
      <cdr:y>0.23957</cdr:y>
    </cdr:from>
    <cdr:to>
      <cdr:x>0.10808</cdr:x>
      <cdr:y>0.86917</cdr:y>
    </cdr:to>
    <cdr:sp macro="" textlink="">
      <cdr:nvSpPr>
        <cdr:cNvPr id="11" name="CaixaDeTexto 1"/>
        <cdr:cNvSpPr txBox="1"/>
      </cdr:nvSpPr>
      <cdr:spPr>
        <a:xfrm xmlns:a="http://schemas.openxmlformats.org/drawingml/2006/main">
          <a:off x="261750" y="1239763"/>
          <a:ext cx="972797" cy="3258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 b="1"/>
            <a:t>MUITO</a:t>
          </a:r>
          <a:r>
            <a:rPr lang="pt-BR" sz="1100" b="1" baseline="0"/>
            <a:t> RUIM</a:t>
          </a:r>
          <a:endParaRPr lang="pt-BR" sz="1100" b="1"/>
        </a:p>
        <a:p xmlns:a="http://schemas.openxmlformats.org/drawingml/2006/main">
          <a:pPr algn="ctr"/>
          <a:r>
            <a:rPr lang="pt-BR" sz="1100" b="1"/>
            <a:t>(121-200)</a:t>
          </a:r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1100" b="1"/>
        </a:p>
        <a:p xmlns:a="http://schemas.openxmlformats.org/drawingml/2006/main">
          <a:pPr algn="ctr"/>
          <a:r>
            <a:rPr lang="pt-BR" sz="1100" b="1">
              <a:latin typeface="Calibri"/>
            </a:rPr>
            <a:t>RUIM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 (81-120)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MODERADO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(41-80)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BOM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(0-40)</a:t>
          </a:r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 sz="1100" b="1"/>
        </a:p>
      </cdr:txBody>
    </cdr:sp>
  </cdr:relSizeAnchor>
  <cdr:relSizeAnchor xmlns:cdr="http://schemas.openxmlformats.org/drawingml/2006/chartDrawing">
    <cdr:from>
      <cdr:x>0.76227</cdr:x>
      <cdr:y>0.55865</cdr:y>
    </cdr:from>
    <cdr:to>
      <cdr:x>0.87555</cdr:x>
      <cdr:y>0.67435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8706650" y="3217841"/>
          <a:ext cx="1293891" cy="66643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3E295EEE-90DA-4887-9326-B4452850393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C78023D1-C0BA-4BF1-A432-D1640BBB26C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0.369</cdr:x>
      <cdr:y>0.24848</cdr:y>
    </cdr:from>
    <cdr:to>
      <cdr:x>0.46178</cdr:x>
      <cdr:y>0.35563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5E10C8B9-FCD8-4C09-8A61-5EBA7C95EE33}"/>
            </a:ext>
          </a:extLst>
        </cdr:cNvPr>
        <cdr:cNvSpPr txBox="1"/>
      </cdr:nvSpPr>
      <cdr:spPr>
        <a:xfrm xmlns:a="http://schemas.openxmlformats.org/drawingml/2006/main">
          <a:off x="3553825" y="1491044"/>
          <a:ext cx="893548" cy="642980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05/01</a:t>
          </a:r>
          <a:r>
            <a:rPr lang="pt-BR" sz="1100"/>
            <a:t/>
          </a:r>
          <a:br>
            <a:rPr lang="pt-BR" sz="1100"/>
          </a:br>
          <a:r>
            <a:rPr lang="pt-BR" sz="1100"/>
            <a:t>Calibração</a:t>
          </a:r>
          <a:r>
            <a:rPr lang="pt-BR" sz="1100" baseline="0"/>
            <a:t> mensal </a:t>
          </a:r>
          <a:endParaRPr lang="pt-BR" sz="1100"/>
        </a:p>
      </cdr:txBody>
    </cdr:sp>
  </cdr:relSizeAnchor>
  <cdr:relSizeAnchor xmlns:cdr="http://schemas.openxmlformats.org/drawingml/2006/chartDrawing">
    <cdr:from>
      <cdr:x>0.46707</cdr:x>
      <cdr:y>0.24471</cdr:y>
    </cdr:from>
    <cdr:to>
      <cdr:x>0.63671</cdr:x>
      <cdr:y>0.40293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F98586E4-E905-43C9-82E7-75037C4C7EEF}"/>
            </a:ext>
          </a:extLst>
        </cdr:cNvPr>
        <cdr:cNvSpPr txBox="1"/>
      </cdr:nvSpPr>
      <cdr:spPr>
        <a:xfrm xmlns:a="http://schemas.openxmlformats.org/drawingml/2006/main">
          <a:off x="4498255" y="1468439"/>
          <a:ext cx="1633774" cy="949438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07/01</a:t>
          </a:r>
        </a:p>
        <a:p xmlns:a="http://schemas.openxmlformats.org/drawingml/2006/main">
          <a:pPr algn="ctr"/>
          <a:r>
            <a:rPr lang="pt-BR" sz="1100" b="0"/>
            <a:t>Intervenção</a:t>
          </a:r>
          <a:r>
            <a:rPr lang="pt-BR" sz="1100" b="0" baseline="0"/>
            <a:t> </a:t>
          </a:r>
          <a:r>
            <a:rPr lang="pt-BR" sz="1100" b="0"/>
            <a:t>técnica, o analisador estava apresentando o alarme "chassis drift".</a:t>
          </a:r>
        </a:p>
      </cdr:txBody>
    </cdr:sp>
  </cdr:relSizeAnchor>
  <cdr:relSizeAnchor xmlns:cdr="http://schemas.openxmlformats.org/drawingml/2006/chartDrawing">
    <cdr:from>
      <cdr:x>0.74044</cdr:x>
      <cdr:y>0.24832</cdr:y>
    </cdr:from>
    <cdr:to>
      <cdr:x>0.8419</cdr:x>
      <cdr:y>0.35917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131049" y="1490133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1171575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133D4C80-15C2-400A-9542-394287AB5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667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1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796C96FC-798F-44C1-A7C6-55D90B92F0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0.82408</cdr:x>
      <cdr:y>0.2113</cdr:y>
    </cdr:from>
    <cdr:to>
      <cdr:x>0.99074</cdr:x>
      <cdr:y>0.25972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7535355" y="1194175"/>
          <a:ext cx="1523980" cy="273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FF0000"/>
              </a:solidFill>
            </a:rPr>
            <a:t>Padrão</a:t>
          </a:r>
          <a:r>
            <a:rPr lang="pt-BR" sz="1100" b="1" baseline="0">
              <a:solidFill>
                <a:srgbClr val="FF0000"/>
              </a:solidFill>
            </a:rPr>
            <a:t> Final</a:t>
          </a:r>
          <a:r>
            <a:rPr lang="pt-BR" sz="1100" b="1">
              <a:solidFill>
                <a:srgbClr val="FF0000"/>
              </a:solidFill>
            </a:rPr>
            <a:t>: 9,0</a:t>
          </a:r>
          <a:r>
            <a:rPr lang="pt-BR" sz="1100" b="1" baseline="0">
              <a:solidFill>
                <a:srgbClr val="FF0000"/>
              </a:solidFill>
            </a:rPr>
            <a:t> ppm</a:t>
          </a:r>
          <a:endParaRPr lang="pt-BR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0.74729</cdr:x>
      <cdr:y>0.40711</cdr:y>
    </cdr:from>
    <cdr:to>
      <cdr:x>0.88929</cdr:x>
      <cdr:y>0.52481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6833226" y="2300756"/>
          <a:ext cx="1298448" cy="66518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39422</xdr:colOff>
      <xdr:row>0</xdr:row>
      <xdr:rowOff>50269</xdr:rowOff>
    </xdr:from>
    <xdr:to>
      <xdr:col>19</xdr:col>
      <xdr:colOff>150548</xdr:colOff>
      <xdr:row>22</xdr:row>
      <xdr:rowOff>2631300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F29C92FF-FDEF-4A6C-AEF8-95314CB9F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0.00121</cdr:x>
      <cdr:y>0.42512</cdr:y>
    </cdr:from>
    <cdr:to>
      <cdr:x>0.03398</cdr:x>
      <cdr:y>0.55578</cdr:y>
    </cdr:to>
    <cdr:sp macro="" textlink="">
      <cdr:nvSpPr>
        <cdr:cNvPr id="2" name="CaixaDeTexto 1"/>
        <cdr:cNvSpPr txBox="1"/>
      </cdr:nvSpPr>
      <cdr:spPr>
        <a:xfrm xmlns:a="http://schemas.openxmlformats.org/drawingml/2006/main" rot="16200000">
          <a:off x="-137132" y="2350943"/>
          <a:ext cx="676165" cy="374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pt-BR" sz="1600" b="1">
              <a:latin typeface="Arial" pitchFamily="34" charset="0"/>
              <a:cs typeface="Arial" pitchFamily="34" charset="0"/>
            </a:rPr>
            <a:t>IQA</a:t>
          </a:r>
        </a:p>
      </cdr:txBody>
    </cdr:sp>
  </cdr:relSizeAnchor>
  <cdr:relSizeAnchor xmlns:cdr="http://schemas.openxmlformats.org/drawingml/2006/chartDrawing">
    <cdr:from>
      <cdr:x>0.53184</cdr:x>
      <cdr:y>0.09669</cdr:y>
    </cdr:from>
    <cdr:to>
      <cdr:x>0.62172</cdr:x>
      <cdr:y>0.34097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5410200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0.41479</cdr:x>
      <cdr:y>0.05089</cdr:y>
    </cdr:from>
    <cdr:to>
      <cdr:x>0.50468</cdr:x>
      <cdr:y>0.29517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4219575" y="190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0.43446</cdr:x>
      <cdr:y>0.09924</cdr:y>
    </cdr:from>
    <cdr:to>
      <cdr:x>0.52434</cdr:x>
      <cdr:y>0.34351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4419600" y="3714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0.15824</cdr:y>
    </cdr:to>
    <cdr:sp macro="" textlink="">
      <cdr:nvSpPr>
        <cdr:cNvPr id="6" name="CaixaDeTexto 5"/>
        <cdr:cNvSpPr txBox="1"/>
      </cdr:nvSpPr>
      <cdr:spPr>
        <a:xfrm xmlns:a="http://schemas.openxmlformats.org/drawingml/2006/main">
          <a:off x="0" y="0"/>
          <a:ext cx="11422064" cy="818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/>
        <a:p xmlns:a="http://schemas.openxmlformats.org/drawingml/2006/main">
          <a:pPr algn="ctr" rtl="0">
            <a:defRPr sz="10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rPr lang="pt-BR" sz="1400" b="1">
              <a:latin typeface="Arial" pitchFamily="34" charset="0"/>
              <a:cs typeface="Arial" pitchFamily="34" charset="0"/>
            </a:rPr>
            <a:t>ÍNDICE DA QUALIDADE DO AR (IQA) PARA MONÓXIDO</a:t>
          </a:r>
          <a:r>
            <a:rPr lang="pt-BR" sz="1400" b="1" baseline="0">
              <a:latin typeface="Arial" pitchFamily="34" charset="0"/>
              <a:cs typeface="Arial" pitchFamily="34" charset="0"/>
            </a:rPr>
            <a:t> DE CARBONO</a:t>
          </a:r>
          <a:r>
            <a:rPr lang="pt-BR" sz="1400" b="1">
              <a:latin typeface="Arial" pitchFamily="34" charset="0"/>
              <a:cs typeface="Arial" pitchFamily="34" charset="0"/>
            </a:rPr>
            <a:t> - ESTAÇÃO PMF - 01 A 12 DE JANEIRO DE 2021</a:t>
          </a:r>
        </a:p>
      </cdr:txBody>
    </cdr:sp>
  </cdr:relSizeAnchor>
  <cdr:relSizeAnchor xmlns:cdr="http://schemas.openxmlformats.org/drawingml/2006/chartDrawing">
    <cdr:from>
      <cdr:x>0.02292</cdr:x>
      <cdr:y>0.23957</cdr:y>
    </cdr:from>
    <cdr:to>
      <cdr:x>0.10808</cdr:x>
      <cdr:y>0.86917</cdr:y>
    </cdr:to>
    <cdr:sp macro="" textlink="">
      <cdr:nvSpPr>
        <cdr:cNvPr id="11" name="CaixaDeTexto 1"/>
        <cdr:cNvSpPr txBox="1"/>
      </cdr:nvSpPr>
      <cdr:spPr>
        <a:xfrm xmlns:a="http://schemas.openxmlformats.org/drawingml/2006/main">
          <a:off x="261750" y="1239763"/>
          <a:ext cx="972797" cy="3258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 b="1"/>
            <a:t>MUITO</a:t>
          </a:r>
          <a:r>
            <a:rPr lang="pt-BR" sz="1100" b="1" baseline="0"/>
            <a:t> RUIM</a:t>
          </a:r>
          <a:endParaRPr lang="pt-BR" sz="1100" b="1"/>
        </a:p>
        <a:p xmlns:a="http://schemas.openxmlformats.org/drawingml/2006/main">
          <a:pPr algn="ctr"/>
          <a:r>
            <a:rPr lang="pt-BR" sz="1100" b="1"/>
            <a:t>(121-200)</a:t>
          </a:r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1100" b="1"/>
        </a:p>
        <a:p xmlns:a="http://schemas.openxmlformats.org/drawingml/2006/main">
          <a:pPr algn="ctr"/>
          <a:r>
            <a:rPr lang="pt-BR" sz="1100" b="1">
              <a:latin typeface="Calibri"/>
            </a:rPr>
            <a:t>RUIM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 (81-120)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MODERADO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(41-80)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BOM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(0-40)</a:t>
          </a:r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 sz="1100" b="1"/>
        </a:p>
      </cdr:txBody>
    </cdr:sp>
  </cdr:relSizeAnchor>
  <cdr:relSizeAnchor xmlns:cdr="http://schemas.openxmlformats.org/drawingml/2006/chartDrawing">
    <cdr:from>
      <cdr:x>0.77581</cdr:x>
      <cdr:y>0.56279</cdr:y>
    </cdr:from>
    <cdr:to>
      <cdr:x>0.8891</cdr:x>
      <cdr:y>0.67849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8861370" y="3241674"/>
          <a:ext cx="1294005" cy="66643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3F4CDA5F-0D96-4FED-8EB8-83AC871627D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FCB7A159-0C3E-409D-975A-363299463F2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0.30674</cdr:x>
      <cdr:y>0.24789</cdr:y>
    </cdr:from>
    <cdr:to>
      <cdr:x>0.39837</cdr:x>
      <cdr:y>0.35688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5E10C8B9-FCD8-4C09-8A61-5EBA7C95EE33}"/>
            </a:ext>
          </a:extLst>
        </cdr:cNvPr>
        <cdr:cNvSpPr txBox="1"/>
      </cdr:nvSpPr>
      <cdr:spPr>
        <a:xfrm xmlns:a="http://schemas.openxmlformats.org/drawingml/2006/main">
          <a:off x="2959500" y="1491679"/>
          <a:ext cx="884118" cy="655854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04/01</a:t>
          </a:r>
          <a:r>
            <a:rPr lang="pt-BR" sz="1100"/>
            <a:t/>
          </a:r>
          <a:br>
            <a:rPr lang="pt-BR" sz="1100"/>
          </a:br>
          <a:r>
            <a:rPr lang="pt-BR" sz="1100"/>
            <a:t>Calibração</a:t>
          </a:r>
          <a:r>
            <a:rPr lang="pt-BR" sz="1100" baseline="0"/>
            <a:t> mensal </a:t>
          </a:r>
          <a:endParaRPr lang="pt-BR" sz="1100"/>
        </a:p>
      </cdr:txBody>
    </cdr:sp>
  </cdr:relSizeAnchor>
  <cdr:relSizeAnchor xmlns:cdr="http://schemas.openxmlformats.org/drawingml/2006/chartDrawing">
    <cdr:from>
      <cdr:x>0.74278</cdr:x>
      <cdr:y>0.24122</cdr:y>
    </cdr:from>
    <cdr:to>
      <cdr:x>0.84406</cdr:x>
      <cdr:y>0.35176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166535" y="1451535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1152525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3F084014-F85F-4C40-8F24-27B81CDB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1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17403D5B-83B0-4A50-B902-532113B9BD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0.7419</cdr:x>
      <cdr:y>0.19819</cdr:y>
    </cdr:from>
    <cdr:to>
      <cdr:x>0.98727</cdr:x>
      <cdr:y>0.24661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783918" y="1120079"/>
          <a:ext cx="2243660" cy="2736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FF0000"/>
              </a:solidFill>
            </a:rPr>
            <a:t>Padrão</a:t>
          </a:r>
          <a:r>
            <a:rPr lang="pt-BR" sz="1100" b="1" baseline="0">
              <a:solidFill>
                <a:srgbClr val="FF0000"/>
              </a:solidFill>
            </a:rPr>
            <a:t> Intermediário I</a:t>
          </a:r>
          <a:r>
            <a:rPr lang="pt-BR" sz="1100" b="1">
              <a:solidFill>
                <a:srgbClr val="FF0000"/>
              </a:solidFill>
            </a:rPr>
            <a:t>: 260</a:t>
          </a:r>
          <a:r>
            <a:rPr lang="pt-BR" sz="1100" b="1" baseline="0">
              <a:solidFill>
                <a:srgbClr val="FF0000"/>
              </a:solidFill>
            </a:rPr>
            <a:t> µg/m³</a:t>
          </a:r>
          <a:endParaRPr lang="pt-BR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0.32317</cdr:x>
      <cdr:y>0.40159</cdr:y>
    </cdr:from>
    <cdr:to>
      <cdr:x>0.41551</cdr:x>
      <cdr:y>0.51763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1BDD800-870F-4517-878B-C7E84CF9FDFB}"/>
            </a:ext>
          </a:extLst>
        </cdr:cNvPr>
        <cdr:cNvSpPr txBox="1"/>
      </cdr:nvSpPr>
      <cdr:spPr>
        <a:xfrm xmlns:a="http://schemas.openxmlformats.org/drawingml/2006/main">
          <a:off x="2955094" y="2269566"/>
          <a:ext cx="844323" cy="655800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04/01</a:t>
          </a:r>
          <a:r>
            <a:rPr lang="pt-BR" sz="1100"/>
            <a:t/>
          </a:r>
          <a:br>
            <a:rPr lang="pt-BR" sz="1100"/>
          </a:br>
          <a:r>
            <a:rPr lang="pt-BR" sz="1100"/>
            <a:t>Calibração</a:t>
          </a:r>
          <a:r>
            <a:rPr lang="pt-BR" sz="1100" baseline="0"/>
            <a:t> mensal </a:t>
          </a:r>
          <a:endParaRPr lang="pt-BR" sz="1100"/>
        </a:p>
      </cdr:txBody>
    </cdr:sp>
  </cdr:relSizeAnchor>
  <cdr:relSizeAnchor xmlns:cdr="http://schemas.openxmlformats.org/drawingml/2006/chartDrawing">
    <cdr:from>
      <cdr:x>0.73472</cdr:x>
      <cdr:y>0.40412</cdr:y>
    </cdr:from>
    <cdr:to>
      <cdr:x>0.84159</cdr:x>
      <cdr:y>0.52182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6718300" y="2283883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39422</xdr:colOff>
      <xdr:row>0</xdr:row>
      <xdr:rowOff>50269</xdr:rowOff>
    </xdr:from>
    <xdr:to>
      <xdr:col>19</xdr:col>
      <xdr:colOff>150548</xdr:colOff>
      <xdr:row>22</xdr:row>
      <xdr:rowOff>2631300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752E0501-BFFE-473F-AC4D-3F92AB11B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0.00121</cdr:x>
      <cdr:y>0.42512</cdr:y>
    </cdr:from>
    <cdr:to>
      <cdr:x>0.03398</cdr:x>
      <cdr:y>0.55578</cdr:y>
    </cdr:to>
    <cdr:sp macro="" textlink="">
      <cdr:nvSpPr>
        <cdr:cNvPr id="2" name="CaixaDeTexto 1"/>
        <cdr:cNvSpPr txBox="1"/>
      </cdr:nvSpPr>
      <cdr:spPr>
        <a:xfrm xmlns:a="http://schemas.openxmlformats.org/drawingml/2006/main" rot="16200000">
          <a:off x="-137132" y="2350943"/>
          <a:ext cx="676165" cy="374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pt-BR" sz="1600" b="1">
              <a:latin typeface="Arial" pitchFamily="34" charset="0"/>
              <a:cs typeface="Arial" pitchFamily="34" charset="0"/>
            </a:rPr>
            <a:t>IQA</a:t>
          </a:r>
        </a:p>
      </cdr:txBody>
    </cdr:sp>
  </cdr:relSizeAnchor>
  <cdr:relSizeAnchor xmlns:cdr="http://schemas.openxmlformats.org/drawingml/2006/chartDrawing">
    <cdr:from>
      <cdr:x>0.53184</cdr:x>
      <cdr:y>0.09669</cdr:y>
    </cdr:from>
    <cdr:to>
      <cdr:x>0.62172</cdr:x>
      <cdr:y>0.34097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5410200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0.41479</cdr:x>
      <cdr:y>0.05089</cdr:y>
    </cdr:from>
    <cdr:to>
      <cdr:x>0.50468</cdr:x>
      <cdr:y>0.29517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4219575" y="190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0.43446</cdr:x>
      <cdr:y>0.09924</cdr:y>
    </cdr:from>
    <cdr:to>
      <cdr:x>0.52434</cdr:x>
      <cdr:y>0.34351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4419600" y="3714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0.15824</cdr:y>
    </cdr:to>
    <cdr:sp macro="" textlink="">
      <cdr:nvSpPr>
        <cdr:cNvPr id="6" name="CaixaDeTexto 5"/>
        <cdr:cNvSpPr txBox="1"/>
      </cdr:nvSpPr>
      <cdr:spPr>
        <a:xfrm xmlns:a="http://schemas.openxmlformats.org/drawingml/2006/main">
          <a:off x="0" y="0"/>
          <a:ext cx="11422064" cy="818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/>
        <a:p xmlns:a="http://schemas.openxmlformats.org/drawingml/2006/main">
          <a:pPr algn="ctr" rtl="0">
            <a:defRPr sz="10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rPr lang="pt-BR" sz="1400" b="1">
              <a:latin typeface="Arial" pitchFamily="34" charset="0"/>
              <a:cs typeface="Arial" pitchFamily="34" charset="0"/>
            </a:rPr>
            <a:t>ÍNDICE DA QUALIDADE DO AR (IQA) PARA DIÓXIDO</a:t>
          </a:r>
          <a:r>
            <a:rPr lang="pt-BR" sz="1400" b="1" baseline="0">
              <a:latin typeface="Arial" pitchFamily="34" charset="0"/>
              <a:cs typeface="Arial" pitchFamily="34" charset="0"/>
            </a:rPr>
            <a:t> DE NITROGÊNIO</a:t>
          </a:r>
          <a:r>
            <a:rPr lang="pt-BR" sz="1400" b="1">
              <a:latin typeface="Arial" pitchFamily="34" charset="0"/>
              <a:cs typeface="Arial" pitchFamily="34" charset="0"/>
            </a:rPr>
            <a:t> - ESTAÇÃO PMF - 01 A 12 DE JANEIRO DE 2021</a:t>
          </a:r>
        </a:p>
      </cdr:txBody>
    </cdr:sp>
  </cdr:relSizeAnchor>
  <cdr:relSizeAnchor xmlns:cdr="http://schemas.openxmlformats.org/drawingml/2006/chartDrawing">
    <cdr:from>
      <cdr:x>0.02292</cdr:x>
      <cdr:y>0.23957</cdr:y>
    </cdr:from>
    <cdr:to>
      <cdr:x>0.10808</cdr:x>
      <cdr:y>0.86917</cdr:y>
    </cdr:to>
    <cdr:sp macro="" textlink="">
      <cdr:nvSpPr>
        <cdr:cNvPr id="11" name="CaixaDeTexto 1"/>
        <cdr:cNvSpPr txBox="1"/>
      </cdr:nvSpPr>
      <cdr:spPr>
        <a:xfrm xmlns:a="http://schemas.openxmlformats.org/drawingml/2006/main">
          <a:off x="261750" y="1239763"/>
          <a:ext cx="972797" cy="3258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 b="1"/>
            <a:t>MUITO</a:t>
          </a:r>
          <a:r>
            <a:rPr lang="pt-BR" sz="1100" b="1" baseline="0"/>
            <a:t> RUIM</a:t>
          </a:r>
          <a:endParaRPr lang="pt-BR" sz="1100" b="1"/>
        </a:p>
        <a:p xmlns:a="http://schemas.openxmlformats.org/drawingml/2006/main">
          <a:pPr algn="ctr"/>
          <a:r>
            <a:rPr lang="pt-BR" sz="1100" b="1"/>
            <a:t>(121-200)</a:t>
          </a:r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1100" b="1"/>
        </a:p>
        <a:p xmlns:a="http://schemas.openxmlformats.org/drawingml/2006/main">
          <a:pPr algn="ctr"/>
          <a:r>
            <a:rPr lang="pt-BR" sz="1100" b="1">
              <a:latin typeface="Calibri"/>
            </a:rPr>
            <a:t>RUIM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 (81-120)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MODERADO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(41-80)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BOM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(0-40)</a:t>
          </a:r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 sz="1100" b="1"/>
        </a:p>
      </cdr:txBody>
    </cdr:sp>
  </cdr:relSizeAnchor>
  <cdr:relSizeAnchor xmlns:cdr="http://schemas.openxmlformats.org/drawingml/2006/chartDrawing">
    <cdr:from>
      <cdr:x>0.3329</cdr:x>
      <cdr:y>0.56099</cdr:y>
    </cdr:from>
    <cdr:to>
      <cdr:x>0.40365</cdr:x>
      <cdr:y>0.67499</cdr:y>
    </cdr:to>
    <cdr:sp macro="" textlink="">
      <cdr:nvSpPr>
        <cdr:cNvPr id="9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1BDD800-870F-4517-878B-C7E84CF9FDFB}"/>
            </a:ext>
          </a:extLst>
        </cdr:cNvPr>
        <cdr:cNvSpPr txBox="1"/>
      </cdr:nvSpPr>
      <cdr:spPr>
        <a:xfrm xmlns:a="http://schemas.openxmlformats.org/drawingml/2006/main">
          <a:off x="3793564" y="3233292"/>
          <a:ext cx="806250" cy="657039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04/01</a:t>
          </a:r>
          <a:r>
            <a:rPr lang="pt-BR" sz="1100"/>
            <a:t/>
          </a:r>
          <a:br>
            <a:rPr lang="pt-BR" sz="1100"/>
          </a:br>
          <a:r>
            <a:rPr lang="pt-BR" sz="1100"/>
            <a:t>Calibração</a:t>
          </a:r>
          <a:r>
            <a:rPr lang="pt-BR" sz="1100" baseline="0"/>
            <a:t> mensal </a:t>
          </a:r>
          <a:endParaRPr lang="pt-BR" sz="1100"/>
        </a:p>
      </cdr:txBody>
    </cdr:sp>
  </cdr:relSizeAnchor>
  <cdr:relSizeAnchor xmlns:cdr="http://schemas.openxmlformats.org/drawingml/2006/chartDrawing">
    <cdr:from>
      <cdr:x>0.75181</cdr:x>
      <cdr:y>0.5571</cdr:y>
    </cdr:from>
    <cdr:to>
      <cdr:x>0.83756</cdr:x>
      <cdr:y>0.67251</cdr:y>
    </cdr:to>
    <cdr:sp macro="" textlink="">
      <cdr:nvSpPr>
        <cdr:cNvPr id="10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8567270" y="3210858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0.00121</cdr:x>
      <cdr:y>0.42512</cdr:y>
    </cdr:from>
    <cdr:to>
      <cdr:x>0.03398</cdr:x>
      <cdr:y>0.55578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50EDC6CF-EEE0-4E23-9754-CEFCF7493D2D}"/>
            </a:ext>
          </a:extLst>
        </cdr:cNvPr>
        <cdr:cNvSpPr txBox="1"/>
      </cdr:nvSpPr>
      <cdr:spPr>
        <a:xfrm xmlns:a="http://schemas.openxmlformats.org/drawingml/2006/main" rot="16200000">
          <a:off x="-137132" y="2350943"/>
          <a:ext cx="676165" cy="374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pt-BR" sz="1600" b="1">
              <a:latin typeface="Arial" pitchFamily="34" charset="0"/>
              <a:cs typeface="Arial" pitchFamily="34" charset="0"/>
            </a:rPr>
            <a:t>IQA</a:t>
          </a:r>
        </a:p>
      </cdr:txBody>
    </cdr:sp>
  </cdr:relSizeAnchor>
  <cdr:relSizeAnchor xmlns:cdr="http://schemas.openxmlformats.org/drawingml/2006/chartDrawing">
    <cdr:from>
      <cdr:x>0.53184</cdr:x>
      <cdr:y>0.09669</cdr:y>
    </cdr:from>
    <cdr:to>
      <cdr:x>0.62172</cdr:x>
      <cdr:y>0.34097</cdr:y>
    </cdr:to>
    <cdr:sp macro="" textlink="">
      <cdr:nvSpPr>
        <cdr:cNvPr id="12" name="CaixaDeTexto 2">
          <a:extLst xmlns:a="http://schemas.openxmlformats.org/drawingml/2006/main">
            <a:ext uri="{FF2B5EF4-FFF2-40B4-BE49-F238E27FC236}">
              <a16:creationId xmlns:a16="http://schemas.microsoft.com/office/drawing/2014/main" xmlns="" id="{361D51CA-7C62-49EC-AABA-2D1816C8C7A7}"/>
            </a:ext>
          </a:extLst>
        </cdr:cNvPr>
        <cdr:cNvSpPr txBox="1"/>
      </cdr:nvSpPr>
      <cdr:spPr>
        <a:xfrm xmlns:a="http://schemas.openxmlformats.org/drawingml/2006/main">
          <a:off x="5410200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0.41479</cdr:x>
      <cdr:y>0.05089</cdr:y>
    </cdr:from>
    <cdr:to>
      <cdr:x>0.50468</cdr:x>
      <cdr:y>0.29517</cdr:y>
    </cdr:to>
    <cdr:sp macro="" textlink="">
      <cdr:nvSpPr>
        <cdr:cNvPr id="13" name="CaixaDeTexto 3">
          <a:extLst xmlns:a="http://schemas.openxmlformats.org/drawingml/2006/main">
            <a:ext uri="{FF2B5EF4-FFF2-40B4-BE49-F238E27FC236}">
              <a16:creationId xmlns:a16="http://schemas.microsoft.com/office/drawing/2014/main" xmlns="" id="{B867E90A-0260-4CA7-ACED-8ED9F3D61017}"/>
            </a:ext>
          </a:extLst>
        </cdr:cNvPr>
        <cdr:cNvSpPr txBox="1"/>
      </cdr:nvSpPr>
      <cdr:spPr>
        <a:xfrm xmlns:a="http://schemas.openxmlformats.org/drawingml/2006/main">
          <a:off x="4219575" y="190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0.43446</cdr:x>
      <cdr:y>0.09924</cdr:y>
    </cdr:from>
    <cdr:to>
      <cdr:x>0.52434</cdr:x>
      <cdr:y>0.34351</cdr:y>
    </cdr:to>
    <cdr:sp macro="" textlink="">
      <cdr:nvSpPr>
        <cdr:cNvPr id="14" name="CaixaDeTexto 4">
          <a:extLst xmlns:a="http://schemas.openxmlformats.org/drawingml/2006/main">
            <a:ext uri="{FF2B5EF4-FFF2-40B4-BE49-F238E27FC236}">
              <a16:creationId xmlns:a16="http://schemas.microsoft.com/office/drawing/2014/main" xmlns="" id="{1959DF81-5220-4062-969D-2C305ECE7FCE}"/>
            </a:ext>
          </a:extLst>
        </cdr:cNvPr>
        <cdr:cNvSpPr txBox="1"/>
      </cdr:nvSpPr>
      <cdr:spPr>
        <a:xfrm xmlns:a="http://schemas.openxmlformats.org/drawingml/2006/main">
          <a:off x="4419600" y="3714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0.15824</cdr:y>
    </cdr:to>
    <cdr:sp macro="" textlink="">
      <cdr:nvSpPr>
        <cdr:cNvPr id="15" name="CaixaDeTexto 5">
          <a:extLst xmlns:a="http://schemas.openxmlformats.org/drawingml/2006/main">
            <a:ext uri="{FF2B5EF4-FFF2-40B4-BE49-F238E27FC236}">
              <a16:creationId xmlns:a16="http://schemas.microsoft.com/office/drawing/2014/main" xmlns="" id="{A66B621B-2819-4A9D-9706-4F16F69F2CEF}"/>
            </a:ext>
          </a:extLst>
        </cdr:cNvPr>
        <cdr:cNvSpPr txBox="1"/>
      </cdr:nvSpPr>
      <cdr:spPr>
        <a:xfrm xmlns:a="http://schemas.openxmlformats.org/drawingml/2006/main">
          <a:off x="0" y="0"/>
          <a:ext cx="11422064" cy="818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/>
        <a:p xmlns:a="http://schemas.openxmlformats.org/drawingml/2006/main">
          <a:pPr algn="ctr" rtl="0">
            <a:defRPr sz="10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rPr lang="pt-BR" sz="1400" b="1">
              <a:latin typeface="Arial" pitchFamily="34" charset="0"/>
              <a:cs typeface="Arial" pitchFamily="34" charset="0"/>
            </a:rPr>
            <a:t>ÍNDICE DA QUALIDADE DO AR (IQA) PARA DIÓXIDO</a:t>
          </a:r>
          <a:r>
            <a:rPr lang="pt-BR" sz="1400" b="1" baseline="0">
              <a:latin typeface="Arial" pitchFamily="34" charset="0"/>
              <a:cs typeface="Arial" pitchFamily="34" charset="0"/>
            </a:rPr>
            <a:t> DE NITROGÊNIO</a:t>
          </a:r>
          <a:r>
            <a:rPr lang="pt-BR" sz="1400" b="1">
              <a:latin typeface="Arial" pitchFamily="34" charset="0"/>
              <a:cs typeface="Arial" pitchFamily="34" charset="0"/>
            </a:rPr>
            <a:t> - ESTAÇÃO PMF - 01 A 12 DE JANEIRO DE 2021</a:t>
          </a:r>
        </a:p>
      </cdr:txBody>
    </cdr:sp>
  </cdr:relSizeAnchor>
  <cdr:relSizeAnchor xmlns:cdr="http://schemas.openxmlformats.org/drawingml/2006/chartDrawing">
    <cdr:from>
      <cdr:x>0.02292</cdr:x>
      <cdr:y>0.23957</cdr:y>
    </cdr:from>
    <cdr:to>
      <cdr:x>0.10808</cdr:x>
      <cdr:y>0.86917</cdr:y>
    </cdr:to>
    <cdr:sp macro="" textlink="">
      <cdr:nvSpPr>
        <cdr:cNvPr id="1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BA0F0744-62C3-4847-9637-609E17E15828}"/>
            </a:ext>
          </a:extLst>
        </cdr:cNvPr>
        <cdr:cNvSpPr txBox="1"/>
      </cdr:nvSpPr>
      <cdr:spPr>
        <a:xfrm xmlns:a="http://schemas.openxmlformats.org/drawingml/2006/main">
          <a:off x="261750" y="1239763"/>
          <a:ext cx="972797" cy="3258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 b="1"/>
            <a:t>MUITO</a:t>
          </a:r>
          <a:r>
            <a:rPr lang="pt-BR" sz="1100" b="1" baseline="0"/>
            <a:t> RUIM</a:t>
          </a:r>
          <a:endParaRPr lang="pt-BR" sz="1100" b="1"/>
        </a:p>
        <a:p xmlns:a="http://schemas.openxmlformats.org/drawingml/2006/main">
          <a:pPr algn="ctr"/>
          <a:r>
            <a:rPr lang="pt-BR" sz="1100" b="1"/>
            <a:t>(121-200)</a:t>
          </a:r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1100" b="1"/>
        </a:p>
        <a:p xmlns:a="http://schemas.openxmlformats.org/drawingml/2006/main">
          <a:pPr algn="ctr"/>
          <a:r>
            <a:rPr lang="pt-BR" sz="1100" b="1">
              <a:latin typeface="Calibri"/>
            </a:rPr>
            <a:t>RUIM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 (81-120)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MODERADO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(41-80)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BOM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(0-40)</a:t>
          </a:r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 sz="1100" b="1"/>
        </a:p>
      </cdr:txBody>
    </cdr:sp>
  </cdr:relSizeAnchor>
  <cdr:relSizeAnchor xmlns:cdr="http://schemas.openxmlformats.org/drawingml/2006/chartDrawing">
    <cdr:from>
      <cdr:x>0.3329</cdr:x>
      <cdr:y>0.56099</cdr:y>
    </cdr:from>
    <cdr:to>
      <cdr:x>0.40365</cdr:x>
      <cdr:y>0.67499</cdr:y>
    </cdr:to>
    <cdr:sp macro="" textlink="">
      <cdr:nvSpPr>
        <cdr:cNvPr id="1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1BDD800-870F-4517-878B-C7E84CF9FDFB}"/>
            </a:ext>
          </a:extLst>
        </cdr:cNvPr>
        <cdr:cNvSpPr txBox="1"/>
      </cdr:nvSpPr>
      <cdr:spPr>
        <a:xfrm xmlns:a="http://schemas.openxmlformats.org/drawingml/2006/main">
          <a:off x="3793564" y="3233292"/>
          <a:ext cx="806250" cy="657039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04/01</a:t>
          </a:r>
          <a:r>
            <a:rPr lang="pt-BR" sz="1100"/>
            <a:t/>
          </a:r>
          <a:br>
            <a:rPr lang="pt-BR" sz="1100"/>
          </a:br>
          <a:r>
            <a:rPr lang="pt-BR" sz="1100"/>
            <a:t>Calibração</a:t>
          </a:r>
          <a:r>
            <a:rPr lang="pt-BR" sz="1100" baseline="0"/>
            <a:t> mensal </a:t>
          </a:r>
          <a:endParaRPr lang="pt-BR" sz="1100"/>
        </a:p>
      </cdr:txBody>
    </cdr:sp>
  </cdr:relSizeAnchor>
  <cdr:relSizeAnchor xmlns:cdr="http://schemas.openxmlformats.org/drawingml/2006/chartDrawing">
    <cdr:from>
      <cdr:x>0.75181</cdr:x>
      <cdr:y>0.5571</cdr:y>
    </cdr:from>
    <cdr:to>
      <cdr:x>0.83756</cdr:x>
      <cdr:y>0.67251</cdr:y>
    </cdr:to>
    <cdr:sp macro="" textlink="">
      <cdr:nvSpPr>
        <cdr:cNvPr id="1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8567270" y="3210858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AB243A51-FD6E-4039-B8C5-3170921A317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53964050-8C36-496E-A134-8813CFE76B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0.38901</cdr:x>
      <cdr:y>0.24789</cdr:y>
    </cdr:from>
    <cdr:to>
      <cdr:x>0.47912</cdr:x>
      <cdr:y>0.35719</cdr:y>
    </cdr:to>
    <cdr:sp macro="" textlink="">
      <cdr:nvSpPr>
        <cdr:cNvPr id="9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6B77D87E-F792-4556-BFEF-0CBE595B23C9}"/>
            </a:ext>
          </a:extLst>
        </cdr:cNvPr>
        <cdr:cNvSpPr txBox="1"/>
      </cdr:nvSpPr>
      <cdr:spPr>
        <a:xfrm xmlns:a="http://schemas.openxmlformats.org/drawingml/2006/main">
          <a:off x="3746499" y="1487526"/>
          <a:ext cx="867834" cy="65588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05/01</a:t>
          </a:r>
          <a:r>
            <a:rPr lang="pt-BR" sz="1100"/>
            <a:t/>
          </a:r>
          <a:br>
            <a:rPr lang="pt-BR" sz="1100"/>
          </a:br>
          <a:r>
            <a:rPr lang="pt-BR" sz="1100"/>
            <a:t>Calibração</a:t>
          </a:r>
          <a:r>
            <a:rPr lang="pt-BR" sz="1100" baseline="0"/>
            <a:t> mensal </a:t>
          </a:r>
          <a:endParaRPr lang="pt-BR" sz="1100"/>
        </a:p>
      </cdr:txBody>
    </cdr:sp>
  </cdr:relSizeAnchor>
  <cdr:relSizeAnchor xmlns:cdr="http://schemas.openxmlformats.org/drawingml/2006/chartDrawing">
    <cdr:from>
      <cdr:x>0.75582</cdr:x>
      <cdr:y>0.24832</cdr:y>
    </cdr:from>
    <cdr:to>
      <cdr:x>0.85729</cdr:x>
      <cdr:y>0.35917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279216" y="1490133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1152525</xdr:colOff>
      <xdr:row>0</xdr:row>
      <xdr:rowOff>544115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13D021D9-CB52-4424-A99C-9E7B4E74D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47625"/>
          <a:ext cx="1104900" cy="49649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1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6EB2B04A-096B-47B5-A67C-195DF9EAD9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0.74306</cdr:x>
      <cdr:y>0.24501</cdr:y>
    </cdr:from>
    <cdr:to>
      <cdr:x>0.99653</cdr:x>
      <cdr:y>0.29343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794501" y="1384662"/>
          <a:ext cx="2317744" cy="2736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FF0000"/>
              </a:solidFill>
            </a:rPr>
            <a:t>Padrão</a:t>
          </a:r>
          <a:r>
            <a:rPr lang="pt-BR" sz="1100" b="1" baseline="0">
              <a:solidFill>
                <a:srgbClr val="FF0000"/>
              </a:solidFill>
            </a:rPr>
            <a:t> Intermediário I: 125 µg/m³</a:t>
          </a:r>
          <a:endParaRPr lang="pt-BR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0.75195</cdr:x>
      <cdr:y>0.45383</cdr:y>
    </cdr:from>
    <cdr:to>
      <cdr:x>0.89395</cdr:x>
      <cdr:y>0.57153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6875818" y="2564820"/>
          <a:ext cx="1298448" cy="66518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39422</xdr:colOff>
      <xdr:row>0</xdr:row>
      <xdr:rowOff>50269</xdr:rowOff>
    </xdr:from>
    <xdr:to>
      <xdr:col>19</xdr:col>
      <xdr:colOff>150548</xdr:colOff>
      <xdr:row>22</xdr:row>
      <xdr:rowOff>2631300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28B16555-E99D-4690-82D5-CC1FF69B3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0.00121</cdr:x>
      <cdr:y>0.42512</cdr:y>
    </cdr:from>
    <cdr:to>
      <cdr:x>0.03398</cdr:x>
      <cdr:y>0.55578</cdr:y>
    </cdr:to>
    <cdr:sp macro="" textlink="">
      <cdr:nvSpPr>
        <cdr:cNvPr id="2" name="CaixaDeTexto 1"/>
        <cdr:cNvSpPr txBox="1"/>
      </cdr:nvSpPr>
      <cdr:spPr>
        <a:xfrm xmlns:a="http://schemas.openxmlformats.org/drawingml/2006/main" rot="16200000">
          <a:off x="-137132" y="2350943"/>
          <a:ext cx="676165" cy="374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pt-BR" sz="1600" b="1">
              <a:latin typeface="Arial" pitchFamily="34" charset="0"/>
              <a:cs typeface="Arial" pitchFamily="34" charset="0"/>
            </a:rPr>
            <a:t>IQA</a:t>
          </a:r>
        </a:p>
      </cdr:txBody>
    </cdr:sp>
  </cdr:relSizeAnchor>
  <cdr:relSizeAnchor xmlns:cdr="http://schemas.openxmlformats.org/drawingml/2006/chartDrawing">
    <cdr:from>
      <cdr:x>0.53184</cdr:x>
      <cdr:y>0.09669</cdr:y>
    </cdr:from>
    <cdr:to>
      <cdr:x>0.62172</cdr:x>
      <cdr:y>0.34097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5410200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0.41479</cdr:x>
      <cdr:y>0.05089</cdr:y>
    </cdr:from>
    <cdr:to>
      <cdr:x>0.50468</cdr:x>
      <cdr:y>0.29517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4219575" y="190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0.43446</cdr:x>
      <cdr:y>0.09924</cdr:y>
    </cdr:from>
    <cdr:to>
      <cdr:x>0.52434</cdr:x>
      <cdr:y>0.34351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4419600" y="3714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0.15824</cdr:y>
    </cdr:to>
    <cdr:sp macro="" textlink="">
      <cdr:nvSpPr>
        <cdr:cNvPr id="6" name="CaixaDeTexto 5"/>
        <cdr:cNvSpPr txBox="1"/>
      </cdr:nvSpPr>
      <cdr:spPr>
        <a:xfrm xmlns:a="http://schemas.openxmlformats.org/drawingml/2006/main">
          <a:off x="0" y="0"/>
          <a:ext cx="11422064" cy="818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/>
        <a:p xmlns:a="http://schemas.openxmlformats.org/drawingml/2006/main">
          <a:pPr algn="ctr" rtl="0">
            <a:defRPr sz="10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rPr lang="pt-BR" sz="1400" b="1">
              <a:latin typeface="Arial" pitchFamily="34" charset="0"/>
              <a:cs typeface="Arial" pitchFamily="34" charset="0"/>
            </a:rPr>
            <a:t>ÍNDICE DA QUALIDADE DO AR (IQA) PARA DIÓXIDO</a:t>
          </a:r>
          <a:r>
            <a:rPr lang="pt-BR" sz="1400" b="1" baseline="0">
              <a:latin typeface="Arial" pitchFamily="34" charset="0"/>
              <a:cs typeface="Arial" pitchFamily="34" charset="0"/>
            </a:rPr>
            <a:t> DE ENXOFRE</a:t>
          </a:r>
          <a:r>
            <a:rPr lang="pt-BR" sz="1400" b="1">
              <a:latin typeface="Arial" pitchFamily="34" charset="0"/>
              <a:cs typeface="Arial" pitchFamily="34" charset="0"/>
            </a:rPr>
            <a:t> - ESTAÇÃO PMF - 01 A 12 DE JANEIRO DE 2021</a:t>
          </a:r>
        </a:p>
      </cdr:txBody>
    </cdr:sp>
  </cdr:relSizeAnchor>
  <cdr:relSizeAnchor xmlns:cdr="http://schemas.openxmlformats.org/drawingml/2006/chartDrawing">
    <cdr:from>
      <cdr:x>0.02292</cdr:x>
      <cdr:y>0.23957</cdr:y>
    </cdr:from>
    <cdr:to>
      <cdr:x>0.10808</cdr:x>
      <cdr:y>0.86917</cdr:y>
    </cdr:to>
    <cdr:sp macro="" textlink="">
      <cdr:nvSpPr>
        <cdr:cNvPr id="11" name="CaixaDeTexto 1"/>
        <cdr:cNvSpPr txBox="1"/>
      </cdr:nvSpPr>
      <cdr:spPr>
        <a:xfrm xmlns:a="http://schemas.openxmlformats.org/drawingml/2006/main">
          <a:off x="261750" y="1239763"/>
          <a:ext cx="972797" cy="3258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 b="1"/>
            <a:t>MUITO</a:t>
          </a:r>
          <a:r>
            <a:rPr lang="pt-BR" sz="1100" b="1" baseline="0"/>
            <a:t> RUIM</a:t>
          </a:r>
          <a:endParaRPr lang="pt-BR" sz="1100" b="1"/>
        </a:p>
        <a:p xmlns:a="http://schemas.openxmlformats.org/drawingml/2006/main">
          <a:pPr algn="ctr"/>
          <a:r>
            <a:rPr lang="pt-BR" sz="1100" b="1"/>
            <a:t>(121-200)</a:t>
          </a:r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1100" b="1"/>
        </a:p>
        <a:p xmlns:a="http://schemas.openxmlformats.org/drawingml/2006/main">
          <a:pPr algn="ctr"/>
          <a:r>
            <a:rPr lang="pt-BR" sz="1100" b="1">
              <a:latin typeface="Calibri"/>
            </a:rPr>
            <a:t>RUIM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 (81-120)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MODERADO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(41-80)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BOM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(0-40)</a:t>
          </a:r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 sz="1100" b="1"/>
        </a:p>
      </cdr:txBody>
    </cdr:sp>
  </cdr:relSizeAnchor>
  <cdr:relSizeAnchor xmlns:cdr="http://schemas.openxmlformats.org/drawingml/2006/chartDrawing">
    <cdr:from>
      <cdr:x>0.75496</cdr:x>
      <cdr:y>0.55659</cdr:y>
    </cdr:from>
    <cdr:to>
      <cdr:x>0.86825</cdr:x>
      <cdr:y>0.67229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8623252" y="3205958"/>
          <a:ext cx="1294005" cy="66643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8E52BBD6-163B-4756-8923-8C80CB236DC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885E6A14-F02F-43AD-AB47-9D6108E8861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0.28654</cdr:x>
      <cdr:y>0.30726</cdr:y>
    </cdr:from>
    <cdr:to>
      <cdr:x>0.40302</cdr:x>
      <cdr:y>0.41899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5E10C8B9-FCD8-4C09-8A61-5EBA7C95EE33}"/>
            </a:ext>
          </a:extLst>
        </cdr:cNvPr>
        <cdr:cNvSpPr txBox="1"/>
      </cdr:nvSpPr>
      <cdr:spPr>
        <a:xfrm xmlns:a="http://schemas.openxmlformats.org/drawingml/2006/main">
          <a:off x="2764618" y="1848971"/>
          <a:ext cx="1123824" cy="672353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04/01</a:t>
          </a:r>
          <a:r>
            <a:rPr lang="pt-BR" sz="1100"/>
            <a:t/>
          </a:r>
          <a:br>
            <a:rPr lang="pt-BR" sz="1100"/>
          </a:br>
          <a:r>
            <a:rPr lang="pt-BR" sz="1100"/>
            <a:t>Limpeza e verificação de fluxo</a:t>
          </a:r>
          <a:r>
            <a:rPr lang="pt-BR" sz="1100" baseline="0"/>
            <a:t> </a:t>
          </a:r>
          <a:endParaRPr lang="pt-BR" sz="1100"/>
        </a:p>
      </cdr:txBody>
    </cdr:sp>
  </cdr:relSizeAnchor>
  <cdr:relSizeAnchor xmlns:cdr="http://schemas.openxmlformats.org/drawingml/2006/chartDrawing">
    <cdr:from>
      <cdr:x>0.41293</cdr:x>
      <cdr:y>0.29894</cdr:y>
    </cdr:from>
    <cdr:to>
      <cdr:x>0.55604</cdr:x>
      <cdr:y>0.42406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87330703-129C-4E60-A393-4B148A068129}"/>
            </a:ext>
          </a:extLst>
        </cdr:cNvPr>
        <cdr:cNvSpPr txBox="1"/>
      </cdr:nvSpPr>
      <cdr:spPr>
        <a:xfrm xmlns:a="http://schemas.openxmlformats.org/drawingml/2006/main">
          <a:off x="3984065" y="1798918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05/01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emendada.</a:t>
          </a:r>
          <a:endParaRPr lang="pt-BR" sz="1100"/>
        </a:p>
      </cdr:txBody>
    </cdr:sp>
  </cdr:relSizeAnchor>
  <cdr:relSizeAnchor xmlns:cdr="http://schemas.openxmlformats.org/drawingml/2006/chartDrawing">
    <cdr:from>
      <cdr:x>0.56276</cdr:x>
      <cdr:y>0.29708</cdr:y>
    </cdr:from>
    <cdr:to>
      <cdr:x>0.70587</cdr:x>
      <cdr:y>0.4222</cdr:y>
    </cdr:to>
    <cdr:sp macro="" textlink="">
      <cdr:nvSpPr>
        <cdr:cNvPr id="9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57AD5DB3-04DD-4D3B-AC59-4987CE2C8E92}"/>
            </a:ext>
          </a:extLst>
        </cdr:cNvPr>
        <cdr:cNvSpPr txBox="1"/>
      </cdr:nvSpPr>
      <cdr:spPr>
        <a:xfrm xmlns:a="http://schemas.openxmlformats.org/drawingml/2006/main">
          <a:off x="5429623" y="1787712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06/01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 em 07/01.</a:t>
          </a:r>
          <a:endParaRPr lang="pt-BR" sz="1100"/>
        </a:p>
      </cdr:txBody>
    </cdr:sp>
  </cdr:relSizeAnchor>
  <cdr:relSizeAnchor xmlns:cdr="http://schemas.openxmlformats.org/drawingml/2006/chartDrawing">
    <cdr:from>
      <cdr:x>0.48494</cdr:x>
      <cdr:y>0.163</cdr:y>
    </cdr:from>
    <cdr:to>
      <cdr:x>0.62805</cdr:x>
      <cdr:y>0.28812</cdr:y>
    </cdr:to>
    <cdr:sp macro="" textlink="">
      <cdr:nvSpPr>
        <cdr:cNvPr id="12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BA48FFE0-3602-428E-BA57-77B6C143C66D}"/>
            </a:ext>
          </a:extLst>
        </cdr:cNvPr>
        <cdr:cNvSpPr txBox="1"/>
      </cdr:nvSpPr>
      <cdr:spPr>
        <a:xfrm xmlns:a="http://schemas.openxmlformats.org/drawingml/2006/main">
          <a:off x="4678829" y="980888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08/01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 em 11/01.</a:t>
          </a:r>
          <a:endParaRPr lang="pt-BR" sz="1100"/>
        </a:p>
      </cdr:txBody>
    </cdr:sp>
  </cdr:relSizeAnchor>
  <cdr:relSizeAnchor xmlns:cdr="http://schemas.openxmlformats.org/drawingml/2006/chartDrawing">
    <cdr:from>
      <cdr:x>0.75672</cdr:x>
      <cdr:y>0.31757</cdr:y>
    </cdr:from>
    <cdr:to>
      <cdr:x>0.85799</cdr:x>
      <cdr:y>0.42811</cdr:y>
    </cdr:to>
    <cdr:sp macro="" textlink="">
      <cdr:nvSpPr>
        <cdr:cNvPr id="13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301006" y="1910976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0</xdr:col>
      <xdr:colOff>1143000</xdr:colOff>
      <xdr:row>0</xdr:row>
      <xdr:rowOff>553640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94B29486-F4C3-48C8-A903-4C7982511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57150"/>
          <a:ext cx="1104900" cy="49649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1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FD145D96-AEAB-456C-AA17-53A77C2BA4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0.7419</cdr:x>
      <cdr:y>0.23003</cdr:y>
    </cdr:from>
    <cdr:to>
      <cdr:x>0.99537</cdr:x>
      <cdr:y>0.27845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783958" y="1300007"/>
          <a:ext cx="2317729" cy="2736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FF0000"/>
              </a:solidFill>
            </a:rPr>
            <a:t>Padrão</a:t>
          </a:r>
          <a:r>
            <a:rPr lang="pt-BR" sz="1100" b="1" baseline="0">
              <a:solidFill>
                <a:srgbClr val="FF0000"/>
              </a:solidFill>
            </a:rPr>
            <a:t> Intermediário I: 60 µg/m³</a:t>
          </a:r>
          <a:endParaRPr lang="pt-BR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0.74953</cdr:x>
      <cdr:y>0.40346</cdr:y>
    </cdr:from>
    <cdr:to>
      <cdr:x>0.89153</cdr:x>
      <cdr:y>0.52115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6853737" y="2280150"/>
          <a:ext cx="1298448" cy="665125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39422</xdr:colOff>
      <xdr:row>0</xdr:row>
      <xdr:rowOff>50269</xdr:rowOff>
    </xdr:from>
    <xdr:to>
      <xdr:col>18</xdr:col>
      <xdr:colOff>425128</xdr:colOff>
      <xdr:row>22</xdr:row>
      <xdr:rowOff>1678800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273188D3-8197-450E-A935-E9183C544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0.00121</cdr:x>
      <cdr:y>0.42512</cdr:y>
    </cdr:from>
    <cdr:to>
      <cdr:x>0.03398</cdr:x>
      <cdr:y>0.55578</cdr:y>
    </cdr:to>
    <cdr:sp macro="" textlink="">
      <cdr:nvSpPr>
        <cdr:cNvPr id="2" name="CaixaDeTexto 1"/>
        <cdr:cNvSpPr txBox="1"/>
      </cdr:nvSpPr>
      <cdr:spPr>
        <a:xfrm xmlns:a="http://schemas.openxmlformats.org/drawingml/2006/main" rot="16200000">
          <a:off x="-137132" y="2350943"/>
          <a:ext cx="676165" cy="374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pt-BR" sz="1600" b="1">
              <a:latin typeface="Arial" pitchFamily="34" charset="0"/>
              <a:cs typeface="Arial" pitchFamily="34" charset="0"/>
            </a:rPr>
            <a:t>IQA</a:t>
          </a:r>
        </a:p>
      </cdr:txBody>
    </cdr:sp>
  </cdr:relSizeAnchor>
  <cdr:relSizeAnchor xmlns:cdr="http://schemas.openxmlformats.org/drawingml/2006/chartDrawing">
    <cdr:from>
      <cdr:x>0.53184</cdr:x>
      <cdr:y>0.09669</cdr:y>
    </cdr:from>
    <cdr:to>
      <cdr:x>0.62172</cdr:x>
      <cdr:y>0.34097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5410200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0.41479</cdr:x>
      <cdr:y>0.05089</cdr:y>
    </cdr:from>
    <cdr:to>
      <cdr:x>0.50468</cdr:x>
      <cdr:y>0.29517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4219575" y="190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0.43446</cdr:x>
      <cdr:y>0.09924</cdr:y>
    </cdr:from>
    <cdr:to>
      <cdr:x>0.52434</cdr:x>
      <cdr:y>0.34351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4419600" y="3714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0.15824</cdr:y>
    </cdr:to>
    <cdr:sp macro="" textlink="">
      <cdr:nvSpPr>
        <cdr:cNvPr id="6" name="CaixaDeTexto 5"/>
        <cdr:cNvSpPr txBox="1"/>
      </cdr:nvSpPr>
      <cdr:spPr>
        <a:xfrm xmlns:a="http://schemas.openxmlformats.org/drawingml/2006/main">
          <a:off x="0" y="0"/>
          <a:ext cx="11422064" cy="818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/>
        <a:p xmlns:a="http://schemas.openxmlformats.org/drawingml/2006/main">
          <a:pPr algn="ctr" rtl="0">
            <a:defRPr sz="10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rPr lang="pt-BR" sz="1400" b="1">
              <a:latin typeface="Arial" pitchFamily="34" charset="0"/>
              <a:cs typeface="Arial" pitchFamily="34" charset="0"/>
            </a:rPr>
            <a:t>ÍNDICE DA QUALIDADE DO AR (IQA) PARA PARTÍCULAS INALÁVEIS &lt;2,5 µm - ESTAÇÃO PMF - JANEIRO DE 2021</a:t>
          </a:r>
        </a:p>
      </cdr:txBody>
    </cdr:sp>
  </cdr:relSizeAnchor>
  <cdr:relSizeAnchor xmlns:cdr="http://schemas.openxmlformats.org/drawingml/2006/chartDrawing">
    <cdr:from>
      <cdr:x>0.02292</cdr:x>
      <cdr:y>0.23957</cdr:y>
    </cdr:from>
    <cdr:to>
      <cdr:x>0.10808</cdr:x>
      <cdr:y>0.86917</cdr:y>
    </cdr:to>
    <cdr:sp macro="" textlink="">
      <cdr:nvSpPr>
        <cdr:cNvPr id="11" name="CaixaDeTexto 1"/>
        <cdr:cNvSpPr txBox="1"/>
      </cdr:nvSpPr>
      <cdr:spPr>
        <a:xfrm xmlns:a="http://schemas.openxmlformats.org/drawingml/2006/main">
          <a:off x="261750" y="1239763"/>
          <a:ext cx="972797" cy="3258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 b="1"/>
            <a:t>MUITO</a:t>
          </a:r>
          <a:r>
            <a:rPr lang="pt-BR" sz="1100" b="1" baseline="0"/>
            <a:t> RUIM</a:t>
          </a:r>
          <a:endParaRPr lang="pt-BR" sz="1100" b="1"/>
        </a:p>
        <a:p xmlns:a="http://schemas.openxmlformats.org/drawingml/2006/main">
          <a:pPr algn="ctr"/>
          <a:r>
            <a:rPr lang="pt-BR" sz="1100" b="1"/>
            <a:t>(121-200)</a:t>
          </a:r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1100" b="1"/>
        </a:p>
        <a:p xmlns:a="http://schemas.openxmlformats.org/drawingml/2006/main">
          <a:pPr algn="ctr"/>
          <a:r>
            <a:rPr lang="pt-BR" sz="1100" b="1">
              <a:latin typeface="Calibri"/>
            </a:rPr>
            <a:t>RUIM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 (81-120)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MODERADO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(41-80)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BOM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(0-40)</a:t>
          </a:r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 sz="1100" b="1"/>
        </a:p>
      </cdr:txBody>
    </cdr:sp>
  </cdr:relSizeAnchor>
  <cdr:relSizeAnchor xmlns:cdr="http://schemas.openxmlformats.org/drawingml/2006/chartDrawing">
    <cdr:from>
      <cdr:x>0.76117</cdr:x>
      <cdr:y>0.55659</cdr:y>
    </cdr:from>
    <cdr:to>
      <cdr:x>0.87445</cdr:x>
      <cdr:y>0.67228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8694701" y="3205968"/>
          <a:ext cx="1293975" cy="666374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1133475</xdr:colOff>
      <xdr:row>0</xdr:row>
      <xdr:rowOff>534590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2621C4A9-808D-4701-95F3-3ABA1D20D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575" y="38100"/>
          <a:ext cx="1104900" cy="49649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1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ACF6BC3A-CB9C-4CD2-B69A-EC3F670ADE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0.73959</cdr:x>
      <cdr:y>0.26187</cdr:y>
    </cdr:from>
    <cdr:to>
      <cdr:x>0.99306</cdr:x>
      <cdr:y>0.31029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6762771" y="1479932"/>
          <a:ext cx="2317729" cy="273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>
              <a:solidFill>
                <a:srgbClr val="FF0000"/>
              </a:solidFill>
            </a:rPr>
            <a:t>Padrão</a:t>
          </a:r>
          <a:r>
            <a:rPr lang="pt-BR" sz="1100" b="1" baseline="0">
              <a:solidFill>
                <a:srgbClr val="FF0000"/>
              </a:solidFill>
            </a:rPr>
            <a:t> Intermediário I: 120 µg/m³</a:t>
          </a:r>
          <a:endParaRPr lang="pt-BR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0.71217</cdr:x>
      <cdr:y>0.35477</cdr:y>
    </cdr:from>
    <cdr:to>
      <cdr:x>0.85417</cdr:x>
      <cdr:y>0.47246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6512075" y="2004984"/>
          <a:ext cx="1298448" cy="665125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  <cdr:relSizeAnchor xmlns:cdr="http://schemas.openxmlformats.org/drawingml/2006/chartDrawing">
    <cdr:from>
      <cdr:x>0.22431</cdr:x>
      <cdr:y>0.35543</cdr:y>
    </cdr:from>
    <cdr:to>
      <cdr:x>0.37531</cdr:x>
      <cdr:y>0.48866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91CF9D78-09C6-4CEB-AFE0-B847C494C2B8}"/>
            </a:ext>
          </a:extLst>
        </cdr:cNvPr>
        <cdr:cNvSpPr txBox="1"/>
      </cdr:nvSpPr>
      <cdr:spPr>
        <a:xfrm xmlns:a="http://schemas.openxmlformats.org/drawingml/2006/main">
          <a:off x="2051050" y="2008717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05/01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emendada.</a:t>
          </a:r>
          <a:endParaRPr lang="pt-BR" sz="1100"/>
        </a:p>
      </cdr:txBody>
    </cdr:sp>
  </cdr:relSizeAnchor>
  <cdr:relSizeAnchor xmlns:cdr="http://schemas.openxmlformats.org/drawingml/2006/chartDrawing">
    <cdr:from>
      <cdr:x>0.3794</cdr:x>
      <cdr:y>0.35356</cdr:y>
    </cdr:from>
    <cdr:to>
      <cdr:x>0.5304</cdr:x>
      <cdr:y>0.48678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211C3647-2DF1-49A7-AC00-F8CFCCF66A04}"/>
            </a:ext>
          </a:extLst>
        </cdr:cNvPr>
        <cdr:cNvSpPr txBox="1"/>
      </cdr:nvSpPr>
      <cdr:spPr>
        <a:xfrm xmlns:a="http://schemas.openxmlformats.org/drawingml/2006/main">
          <a:off x="3469217" y="1998133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06/01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 em 07/01.</a:t>
          </a:r>
          <a:endParaRPr lang="pt-BR" sz="1100"/>
        </a:p>
      </cdr:txBody>
    </cdr:sp>
  </cdr:relSizeAnchor>
  <cdr:relSizeAnchor xmlns:cdr="http://schemas.openxmlformats.org/drawingml/2006/chartDrawing">
    <cdr:from>
      <cdr:x>0.53449</cdr:x>
      <cdr:y>0.35356</cdr:y>
    </cdr:from>
    <cdr:to>
      <cdr:x>0.68549</cdr:x>
      <cdr:y>0.48678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FFA229F-FC06-47D0-A6AF-4B1C22AA05E9}"/>
            </a:ext>
          </a:extLst>
        </cdr:cNvPr>
        <cdr:cNvSpPr txBox="1"/>
      </cdr:nvSpPr>
      <cdr:spPr>
        <a:xfrm xmlns:a="http://schemas.openxmlformats.org/drawingml/2006/main">
          <a:off x="4887384" y="1998134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08/01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 em 11/01.</a:t>
          </a:r>
          <a:endParaRPr lang="pt-BR" sz="1100"/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39422</xdr:colOff>
      <xdr:row>0</xdr:row>
      <xdr:rowOff>50269</xdr:rowOff>
    </xdr:from>
    <xdr:to>
      <xdr:col>18</xdr:col>
      <xdr:colOff>425128</xdr:colOff>
      <xdr:row>22</xdr:row>
      <xdr:rowOff>2631300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77ACC78C-311A-4FF1-B21E-256832783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0.00121</cdr:x>
      <cdr:y>0.42512</cdr:y>
    </cdr:from>
    <cdr:to>
      <cdr:x>0.03398</cdr:x>
      <cdr:y>0.55578</cdr:y>
    </cdr:to>
    <cdr:sp macro="" textlink="">
      <cdr:nvSpPr>
        <cdr:cNvPr id="2" name="CaixaDeTexto 1"/>
        <cdr:cNvSpPr txBox="1"/>
      </cdr:nvSpPr>
      <cdr:spPr>
        <a:xfrm xmlns:a="http://schemas.openxmlformats.org/drawingml/2006/main" rot="16200000">
          <a:off x="-137132" y="2350943"/>
          <a:ext cx="676165" cy="374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pt-BR" sz="1600" b="1">
              <a:latin typeface="Arial" pitchFamily="34" charset="0"/>
              <a:cs typeface="Arial" pitchFamily="34" charset="0"/>
            </a:rPr>
            <a:t>IQA</a:t>
          </a:r>
        </a:p>
      </cdr:txBody>
    </cdr:sp>
  </cdr:relSizeAnchor>
  <cdr:relSizeAnchor xmlns:cdr="http://schemas.openxmlformats.org/drawingml/2006/chartDrawing">
    <cdr:from>
      <cdr:x>0.53184</cdr:x>
      <cdr:y>0.09669</cdr:y>
    </cdr:from>
    <cdr:to>
      <cdr:x>0.62172</cdr:x>
      <cdr:y>0.34097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5410200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0.41479</cdr:x>
      <cdr:y>0.05089</cdr:y>
    </cdr:from>
    <cdr:to>
      <cdr:x>0.50468</cdr:x>
      <cdr:y>0.29517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4219575" y="190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0.43446</cdr:x>
      <cdr:y>0.09924</cdr:y>
    </cdr:from>
    <cdr:to>
      <cdr:x>0.52434</cdr:x>
      <cdr:y>0.34351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4419600" y="3714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0.15824</cdr:y>
    </cdr:to>
    <cdr:sp macro="" textlink="">
      <cdr:nvSpPr>
        <cdr:cNvPr id="6" name="CaixaDeTexto 5"/>
        <cdr:cNvSpPr txBox="1"/>
      </cdr:nvSpPr>
      <cdr:spPr>
        <a:xfrm xmlns:a="http://schemas.openxmlformats.org/drawingml/2006/main">
          <a:off x="0" y="0"/>
          <a:ext cx="11422064" cy="818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/>
        <a:p xmlns:a="http://schemas.openxmlformats.org/drawingml/2006/main">
          <a:pPr algn="ctr" rtl="0">
            <a:defRPr sz="10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r>
            <a:rPr lang="pt-BR" sz="1400" b="1">
              <a:latin typeface="Arial" pitchFamily="34" charset="0"/>
              <a:cs typeface="Arial" pitchFamily="34" charset="0"/>
            </a:rPr>
            <a:t>ÍNDICE DA QUALIDADE DO AR (IQA) PARA PARTÍCULAS INALÁVEIS &lt;10 µm - ESTAÇÃO PMF</a:t>
          </a:r>
          <a:r>
            <a:rPr lang="pt-BR" sz="1400" b="1" baseline="0">
              <a:latin typeface="Arial" pitchFamily="34" charset="0"/>
              <a:cs typeface="Arial" pitchFamily="34" charset="0"/>
            </a:rPr>
            <a:t> - JANEIRO DE 2021</a:t>
          </a:r>
          <a:endParaRPr lang="pt-BR" sz="14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0.02292</cdr:x>
      <cdr:y>0.23957</cdr:y>
    </cdr:from>
    <cdr:to>
      <cdr:x>0.10808</cdr:x>
      <cdr:y>0.86917</cdr:y>
    </cdr:to>
    <cdr:sp macro="" textlink="">
      <cdr:nvSpPr>
        <cdr:cNvPr id="11" name="CaixaDeTexto 1"/>
        <cdr:cNvSpPr txBox="1"/>
      </cdr:nvSpPr>
      <cdr:spPr>
        <a:xfrm xmlns:a="http://schemas.openxmlformats.org/drawingml/2006/main">
          <a:off x="261750" y="1239763"/>
          <a:ext cx="972797" cy="3258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 b="1"/>
            <a:t>MUITO</a:t>
          </a:r>
          <a:r>
            <a:rPr lang="pt-BR" sz="1100" b="1" baseline="0"/>
            <a:t> RUIM</a:t>
          </a:r>
          <a:endParaRPr lang="pt-BR" sz="1100" b="1"/>
        </a:p>
        <a:p xmlns:a="http://schemas.openxmlformats.org/drawingml/2006/main">
          <a:pPr algn="ctr"/>
          <a:r>
            <a:rPr lang="pt-BR" sz="1100" b="1"/>
            <a:t>(121-200)</a:t>
          </a:r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900" b="1"/>
        </a:p>
        <a:p xmlns:a="http://schemas.openxmlformats.org/drawingml/2006/main">
          <a:pPr algn="ctr"/>
          <a:endParaRPr lang="pt-BR" sz="1100" b="1"/>
        </a:p>
        <a:p xmlns:a="http://schemas.openxmlformats.org/drawingml/2006/main">
          <a:pPr algn="ctr"/>
          <a:r>
            <a:rPr lang="pt-BR" sz="1100" b="1">
              <a:latin typeface="Calibri"/>
            </a:rPr>
            <a:t>RUIM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 (81-120)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MODERADO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(41-80)</a:t>
          </a:r>
        </a:p>
        <a:p xmlns:a="http://schemas.openxmlformats.org/drawingml/2006/main">
          <a:pPr algn="ctr"/>
          <a:endParaRPr lang="pt-BR" sz="800" b="1">
            <a:latin typeface="Calibri"/>
          </a:endParaRPr>
        </a:p>
        <a:p xmlns:a="http://schemas.openxmlformats.org/drawingml/2006/main">
          <a:pPr algn="ctr"/>
          <a:endParaRPr lang="pt-BR" sz="1100" b="1">
            <a:latin typeface="Calibri"/>
          </a:endParaRPr>
        </a:p>
        <a:p xmlns:a="http://schemas.openxmlformats.org/drawingml/2006/main">
          <a:pPr algn="ctr"/>
          <a:r>
            <a:rPr lang="pt-BR" sz="1100" b="1">
              <a:latin typeface="Calibri"/>
            </a:rPr>
            <a:t>BOM</a:t>
          </a:r>
          <a:endParaRPr lang="pt-BR"/>
        </a:p>
        <a:p xmlns:a="http://schemas.openxmlformats.org/drawingml/2006/main">
          <a:pPr algn="ctr"/>
          <a:r>
            <a:rPr lang="pt-BR" sz="1100" b="1">
              <a:latin typeface="Calibri"/>
            </a:rPr>
            <a:t>(0-40)</a:t>
          </a:r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/>
        </a:p>
        <a:p xmlns:a="http://schemas.openxmlformats.org/drawingml/2006/main">
          <a:pPr algn="ctr"/>
          <a:endParaRPr lang="pt-BR" sz="1100" b="1"/>
        </a:p>
      </cdr:txBody>
    </cdr:sp>
  </cdr:relSizeAnchor>
  <cdr:relSizeAnchor xmlns:cdr="http://schemas.openxmlformats.org/drawingml/2006/chartDrawing">
    <cdr:from>
      <cdr:x>0.74763</cdr:x>
      <cdr:y>0.56693</cdr:y>
    </cdr:from>
    <cdr:to>
      <cdr:x>0.8609</cdr:x>
      <cdr:y>0.68262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3A00678F-8675-48B3-885B-9BC109392211}"/>
            </a:ext>
          </a:extLst>
        </cdr:cNvPr>
        <cdr:cNvSpPr txBox="1"/>
      </cdr:nvSpPr>
      <cdr:spPr>
        <a:xfrm xmlns:a="http://schemas.openxmlformats.org/drawingml/2006/main">
          <a:off x="8540012" y="3265507"/>
          <a:ext cx="1293861" cy="666374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Restabelecida em 11/01.</a:t>
          </a:r>
          <a:endParaRPr lang="pt-BR" sz="1100" b="0"/>
        </a:p>
      </cdr:txBody>
    </cdr:sp>
  </cdr:relSizeAnchor>
  <cdr:relSizeAnchor xmlns:cdr="http://schemas.openxmlformats.org/drawingml/2006/chartDrawing">
    <cdr:from>
      <cdr:x>0.36718</cdr:x>
      <cdr:y>0.55452</cdr:y>
    </cdr:from>
    <cdr:to>
      <cdr:x>0.48805</cdr:x>
      <cdr:y>0.68524</cdr:y>
    </cdr:to>
    <cdr:sp macro="" textlink="">
      <cdr:nvSpPr>
        <cdr:cNvPr id="9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457F5E90-B778-489F-8D0A-922BF2E4A814}"/>
            </a:ext>
          </a:extLst>
        </cdr:cNvPr>
        <cdr:cNvSpPr txBox="1"/>
      </cdr:nvSpPr>
      <cdr:spPr>
        <a:xfrm xmlns:a="http://schemas.openxmlformats.org/drawingml/2006/main">
          <a:off x="4194175" y="3194049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05/01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emendada.</a:t>
          </a:r>
          <a:endParaRPr lang="pt-BR" sz="1100"/>
        </a:p>
      </cdr:txBody>
    </cdr:sp>
  </cdr:relSizeAnchor>
  <cdr:relSizeAnchor xmlns:cdr="http://schemas.openxmlformats.org/drawingml/2006/chartDrawing">
    <cdr:from>
      <cdr:x>0.49225</cdr:x>
      <cdr:y>0.55246</cdr:y>
    </cdr:from>
    <cdr:to>
      <cdr:x>0.61313</cdr:x>
      <cdr:y>0.68317</cdr:y>
    </cdr:to>
    <cdr:sp macro="" textlink="">
      <cdr:nvSpPr>
        <cdr:cNvPr id="10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01F4B603-4F68-4FAC-9610-A6751DFFFCBC}"/>
            </a:ext>
          </a:extLst>
        </cdr:cNvPr>
        <cdr:cNvSpPr txBox="1"/>
      </cdr:nvSpPr>
      <cdr:spPr>
        <a:xfrm xmlns:a="http://schemas.openxmlformats.org/drawingml/2006/main">
          <a:off x="5622925" y="3182144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06/01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 em 07/01.</a:t>
          </a:r>
          <a:endParaRPr lang="pt-BR" sz="1100"/>
        </a:p>
      </cdr:txBody>
    </cdr:sp>
  </cdr:relSizeAnchor>
  <cdr:relSizeAnchor xmlns:cdr="http://schemas.openxmlformats.org/drawingml/2006/chartDrawing">
    <cdr:from>
      <cdr:x>0.61838</cdr:x>
      <cdr:y>0.55246</cdr:y>
    </cdr:from>
    <cdr:to>
      <cdr:x>0.73925</cdr:x>
      <cdr:y>0.68317</cdr:y>
    </cdr:to>
    <cdr:sp macro="" textlink="">
      <cdr:nvSpPr>
        <cdr:cNvPr id="12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8B5C0117-950D-41B1-856A-4468765859E3}"/>
            </a:ext>
          </a:extLst>
        </cdr:cNvPr>
        <cdr:cNvSpPr txBox="1"/>
      </cdr:nvSpPr>
      <cdr:spPr>
        <a:xfrm xmlns:a="http://schemas.openxmlformats.org/drawingml/2006/main">
          <a:off x="7063581" y="3182144"/>
          <a:ext cx="1380763" cy="752917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08/01</a:t>
          </a:r>
          <a:r>
            <a:rPr lang="pt-BR" sz="1100"/>
            <a:t/>
          </a:r>
          <a:br>
            <a:rPr lang="pt-BR" sz="1100"/>
          </a:br>
          <a:r>
            <a:rPr lang="pt-BR" sz="1100"/>
            <a:t>Fita partida do PM10</a:t>
          </a:r>
          <a:r>
            <a:rPr lang="pt-BR" sz="1100" baseline="0"/>
            <a:t> e emendada em 11/01.</a:t>
          </a:r>
          <a:endParaRPr lang="pt-BR" sz="1100"/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3D87E5A3-F502-4C97-9B5E-158597523B7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6A2BD49B-608F-4814-B770-84C58DAAEFE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0.74264</cdr:x>
      <cdr:y>0.42998</cdr:y>
    </cdr:from>
    <cdr:to>
      <cdr:x>0.8441</cdr:x>
      <cdr:y>0.54083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152217" y="2580217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0.85582</cdr:x>
      <cdr:y>0.42822</cdr:y>
    </cdr:from>
    <cdr:to>
      <cdr:x>0.97363</cdr:x>
      <cdr:y>0.53907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16C8EA4D-7AEE-4F57-AA93-004FFD9DFD3C}"/>
            </a:ext>
          </a:extLst>
        </cdr:cNvPr>
        <cdr:cNvSpPr txBox="1"/>
      </cdr:nvSpPr>
      <cdr:spPr>
        <a:xfrm xmlns:a="http://schemas.openxmlformats.org/drawingml/2006/main">
          <a:off x="8242300" y="2569633"/>
          <a:ext cx="1134533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12/01</a:t>
          </a:r>
          <a:br>
            <a:rPr lang="pt-BR" sz="1100" b="1"/>
          </a:br>
          <a:r>
            <a:rPr lang="pt-BR" sz="1100" b="0"/>
            <a:t>Travamento</a:t>
          </a:r>
          <a:r>
            <a:rPr lang="pt-BR" sz="1100" b="0" baseline="0"/>
            <a:t> do datalogger.</a:t>
          </a:r>
          <a:endParaRPr lang="pt-BR" sz="1100" b="0"/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1F86CA6A-300B-4146-94F1-882476B7422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4D43C441-2A3D-4AE4-AF6F-A1F10E997B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0.70088</cdr:x>
      <cdr:y>0.47937</cdr:y>
    </cdr:from>
    <cdr:to>
      <cdr:x>0.80234</cdr:x>
      <cdr:y>0.59021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6750050" y="2876550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0.83824</cdr:x>
      <cdr:y>0.47584</cdr:y>
    </cdr:from>
    <cdr:to>
      <cdr:x>0.95604</cdr:x>
      <cdr:y>0.58669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FBA1D401-8F2B-47C8-ABEF-58723675897A}"/>
            </a:ext>
          </a:extLst>
        </cdr:cNvPr>
        <cdr:cNvSpPr txBox="1"/>
      </cdr:nvSpPr>
      <cdr:spPr>
        <a:xfrm xmlns:a="http://schemas.openxmlformats.org/drawingml/2006/main">
          <a:off x="8072967" y="2855383"/>
          <a:ext cx="1134533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12/01</a:t>
          </a:r>
          <a:br>
            <a:rPr lang="pt-BR" sz="1100" b="1"/>
          </a:br>
          <a:r>
            <a:rPr lang="pt-BR" sz="1100" b="0"/>
            <a:t>Travamento</a:t>
          </a:r>
          <a:r>
            <a:rPr lang="pt-BR" sz="1100" b="0" baseline="0"/>
            <a:t> do datalogger.</a:t>
          </a:r>
          <a:endParaRPr lang="pt-BR" sz="1100" b="0"/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F5A1ECC7-B012-4AA7-B3F4-D499D7BDE97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5419BA14-69D3-42D0-A394-77EA9EFDA39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0.72615</cdr:x>
      <cdr:y>0.51817</cdr:y>
    </cdr:from>
    <cdr:to>
      <cdr:x>0.82762</cdr:x>
      <cdr:y>0.62902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6993466" y="3109383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0.85033</cdr:x>
      <cdr:y>0.5164</cdr:y>
    </cdr:from>
    <cdr:to>
      <cdr:x>0.96813</cdr:x>
      <cdr:y>0.62725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D0D5D53A-1FFB-4165-85D3-3B877C0FA385}"/>
            </a:ext>
          </a:extLst>
        </cdr:cNvPr>
        <cdr:cNvSpPr txBox="1"/>
      </cdr:nvSpPr>
      <cdr:spPr>
        <a:xfrm xmlns:a="http://schemas.openxmlformats.org/drawingml/2006/main">
          <a:off x="8189384" y="3098800"/>
          <a:ext cx="1134533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12/01</a:t>
          </a:r>
          <a:br>
            <a:rPr lang="pt-BR" sz="1100" b="1"/>
          </a:br>
          <a:r>
            <a:rPr lang="pt-BR" sz="1100" b="0"/>
            <a:t>Travamento</a:t>
          </a:r>
          <a:r>
            <a:rPr lang="pt-BR" sz="1100" b="0" baseline="0"/>
            <a:t> do datalogger.</a:t>
          </a:r>
          <a:endParaRPr lang="pt-BR" sz="1100" b="0"/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0.46014</cdr:x>
      <cdr:y>0.29133</cdr:y>
    </cdr:from>
    <cdr:to>
      <cdr:x>0.58514</cdr:x>
      <cdr:y>0.39781</cdr:y>
    </cdr:to>
    <cdr:sp macro="" textlink="">
      <cdr:nvSpPr>
        <cdr:cNvPr id="10" name="CaixaDeTexto 9"/>
        <cdr:cNvSpPr txBox="1"/>
      </cdr:nvSpPr>
      <cdr:spPr>
        <a:xfrm xmlns:a="http://schemas.openxmlformats.org/drawingml/2006/main">
          <a:off x="4207565" y="1631674"/>
          <a:ext cx="1143000" cy="596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xmlns="" id="{99B33847-E25A-4FA1-B5EB-1C2EA366135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8AB37CBE-788F-4DEA-BBC0-F348DC7071E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0.72725</cdr:x>
      <cdr:y>0.24656</cdr:y>
    </cdr:from>
    <cdr:to>
      <cdr:x>0.82871</cdr:x>
      <cdr:y>0.35741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004050" y="1479550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0.84484</cdr:x>
      <cdr:y>0.24832</cdr:y>
    </cdr:from>
    <cdr:to>
      <cdr:x>0.96264</cdr:x>
      <cdr:y>0.35917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D0D5D53A-1FFB-4165-85D3-3B877C0FA385}"/>
            </a:ext>
          </a:extLst>
        </cdr:cNvPr>
        <cdr:cNvSpPr txBox="1"/>
      </cdr:nvSpPr>
      <cdr:spPr>
        <a:xfrm xmlns:a="http://schemas.openxmlformats.org/drawingml/2006/main">
          <a:off x="8136466" y="1490134"/>
          <a:ext cx="1134533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12/01</a:t>
          </a:r>
          <a:br>
            <a:rPr lang="pt-BR" sz="1100" b="1"/>
          </a:br>
          <a:r>
            <a:rPr lang="pt-BR" sz="1100" b="0"/>
            <a:t>Travamento</a:t>
          </a:r>
          <a:r>
            <a:rPr lang="pt-BR" sz="1100" b="0" baseline="0"/>
            <a:t> do datalogger.</a:t>
          </a:r>
          <a:endParaRPr lang="pt-BR" sz="1100" b="0"/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0.46014</cdr:x>
      <cdr:y>0.29133</cdr:y>
    </cdr:from>
    <cdr:to>
      <cdr:x>0.58514</cdr:x>
      <cdr:y>0.39781</cdr:y>
    </cdr:to>
    <cdr:sp macro="" textlink="">
      <cdr:nvSpPr>
        <cdr:cNvPr id="10" name="CaixaDeTexto 9"/>
        <cdr:cNvSpPr txBox="1"/>
      </cdr:nvSpPr>
      <cdr:spPr>
        <a:xfrm xmlns:a="http://schemas.openxmlformats.org/drawingml/2006/main">
          <a:off x="4207565" y="1631674"/>
          <a:ext cx="1143000" cy="596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xmlns="" id="{ACFBF058-4341-494C-AEFE-BE4F511F670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8F64D888-2FF8-41E4-9E78-9267D3DA199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0.75143</cdr:x>
      <cdr:y>0.24656</cdr:y>
    </cdr:from>
    <cdr:to>
      <cdr:x>0.85289</cdr:x>
      <cdr:y>0.35741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236883" y="1479550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0.85802</cdr:x>
      <cdr:y>0.2448</cdr:y>
    </cdr:from>
    <cdr:to>
      <cdr:x>0.97582</cdr:x>
      <cdr:y>0.35565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D0D5D53A-1FFB-4165-85D3-3B877C0FA385}"/>
            </a:ext>
          </a:extLst>
        </cdr:cNvPr>
        <cdr:cNvSpPr txBox="1"/>
      </cdr:nvSpPr>
      <cdr:spPr>
        <a:xfrm xmlns:a="http://schemas.openxmlformats.org/drawingml/2006/main">
          <a:off x="8263467" y="1468966"/>
          <a:ext cx="1134533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12/01</a:t>
          </a:r>
          <a:br>
            <a:rPr lang="pt-BR" sz="1100" b="1"/>
          </a:br>
          <a:r>
            <a:rPr lang="pt-BR" sz="1100" b="0"/>
            <a:t>Travamento</a:t>
          </a:r>
          <a:r>
            <a:rPr lang="pt-BR" sz="1100" b="0" baseline="0"/>
            <a:t> do datalogger.</a:t>
          </a:r>
          <a:endParaRPr lang="pt-BR" sz="1100" b="0"/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636A6E94-3095-4153-8993-CDB54FAC6D3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985BBBD2-2E67-4608-B18B-F84A9EC432D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0.74484</cdr:x>
      <cdr:y>0.24656</cdr:y>
    </cdr:from>
    <cdr:to>
      <cdr:x>0.8463</cdr:x>
      <cdr:y>0.35741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173383" y="1479550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0.85253</cdr:x>
      <cdr:y>0.25009</cdr:y>
    </cdr:from>
    <cdr:to>
      <cdr:x>0.97033</cdr:x>
      <cdr:y>0.36094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D0D5D53A-1FFB-4165-85D3-3B877C0FA385}"/>
            </a:ext>
          </a:extLst>
        </cdr:cNvPr>
        <cdr:cNvSpPr txBox="1"/>
      </cdr:nvSpPr>
      <cdr:spPr>
        <a:xfrm xmlns:a="http://schemas.openxmlformats.org/drawingml/2006/main">
          <a:off x="8210550" y="1500717"/>
          <a:ext cx="1134533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12/01</a:t>
          </a:r>
          <a:br>
            <a:rPr lang="pt-BR" sz="1100" b="1"/>
          </a:br>
          <a:r>
            <a:rPr lang="pt-BR" sz="1100" b="0"/>
            <a:t>Travamento</a:t>
          </a:r>
          <a:r>
            <a:rPr lang="pt-BR" sz="1100" b="0" baseline="0"/>
            <a:t> do datalogger.</a:t>
          </a:r>
          <a:endParaRPr lang="pt-BR" sz="1100" b="0"/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D920D530-934F-4B47-9130-28BDE7A5CA2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97336257-1E60-4112-9B58-5719BD36EB3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0.73934</cdr:x>
      <cdr:y>0.32769</cdr:y>
    </cdr:from>
    <cdr:to>
      <cdr:x>0.8408</cdr:x>
      <cdr:y>0.43854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7120467" y="1966384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0.85033</cdr:x>
      <cdr:y>0.32769</cdr:y>
    </cdr:from>
    <cdr:to>
      <cdr:x>0.96813</cdr:x>
      <cdr:y>0.43854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D0D5D53A-1FFB-4165-85D3-3B877C0FA385}"/>
            </a:ext>
          </a:extLst>
        </cdr:cNvPr>
        <cdr:cNvSpPr txBox="1"/>
      </cdr:nvSpPr>
      <cdr:spPr>
        <a:xfrm xmlns:a="http://schemas.openxmlformats.org/drawingml/2006/main">
          <a:off x="8189383" y="1966383"/>
          <a:ext cx="1134533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12/01</a:t>
          </a:r>
          <a:br>
            <a:rPr lang="pt-BR" sz="1100" b="1"/>
          </a:br>
          <a:r>
            <a:rPr lang="pt-BR" sz="1100" b="0"/>
            <a:t>Travamento</a:t>
          </a:r>
          <a:r>
            <a:rPr lang="pt-BR" sz="1100" b="0" baseline="0"/>
            <a:t> do datalogger.</a:t>
          </a:r>
          <a:endParaRPr lang="pt-BR" sz="1100" b="0"/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9630833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0" name="chart">
          <a:extLst xmlns:a="http://schemas.openxmlformats.org/drawingml/2006/main">
            <a:ext uri="{FF2B5EF4-FFF2-40B4-BE49-F238E27FC236}">
              <a16:creationId xmlns:a16="http://schemas.microsoft.com/office/drawing/2014/main" xmlns="" id="{222E6334-5C3D-47E9-8DDC-E08E5375ED6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0.00267</cdr:x>
      <cdr:y>0.00433</cdr:y>
    </cdr:to>
    <cdr:pic>
      <cdr:nvPicPr>
        <cdr:cNvPr id="11" name="chart">
          <a:extLst xmlns:a="http://schemas.openxmlformats.org/drawingml/2006/main">
            <a:ext uri="{FF2B5EF4-FFF2-40B4-BE49-F238E27FC236}">
              <a16:creationId xmlns:a16="http://schemas.microsoft.com/office/drawing/2014/main" xmlns="" id="{8CC40F93-3320-4028-8E89-90745147BE7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0.2712</cdr:x>
      <cdr:y>0.29776</cdr:y>
    </cdr:from>
    <cdr:to>
      <cdr:x>0.39011</cdr:x>
      <cdr:y>0.42288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5E10C8B9-FCD8-4C09-8A61-5EBA7C95EE33}"/>
            </a:ext>
          </a:extLst>
        </cdr:cNvPr>
        <cdr:cNvSpPr txBox="1"/>
      </cdr:nvSpPr>
      <cdr:spPr>
        <a:xfrm xmlns:a="http://schemas.openxmlformats.org/drawingml/2006/main">
          <a:off x="2611910" y="1786799"/>
          <a:ext cx="1145173" cy="750814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05/01</a:t>
          </a:r>
          <a:br>
            <a:rPr lang="pt-BR" sz="1100" b="1"/>
          </a:br>
          <a:r>
            <a:rPr lang="pt-BR" sz="1100"/>
            <a:t>Limpeza e teste do sensor</a:t>
          </a:r>
        </a:p>
      </cdr:txBody>
    </cdr:sp>
  </cdr:relSizeAnchor>
  <cdr:relSizeAnchor xmlns:cdr="http://schemas.openxmlformats.org/drawingml/2006/chartDrawing">
    <cdr:from>
      <cdr:x>0.69758</cdr:x>
      <cdr:y>0.29947</cdr:y>
    </cdr:from>
    <cdr:to>
      <cdr:x>0.79904</cdr:x>
      <cdr:y>0.41032</cdr:y>
    </cdr:to>
    <cdr:sp macro="" textlink="">
      <cdr:nvSpPr>
        <cdr:cNvPr id="7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C659ED05-3577-40C9-BBF5-7B2DBC2F1B0D}"/>
            </a:ext>
          </a:extLst>
        </cdr:cNvPr>
        <cdr:cNvSpPr txBox="1"/>
      </cdr:nvSpPr>
      <cdr:spPr>
        <a:xfrm xmlns:a="http://schemas.openxmlformats.org/drawingml/2006/main">
          <a:off x="6718300" y="1797050"/>
          <a:ext cx="977157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09 a 11/01</a:t>
          </a:r>
          <a:br>
            <a:rPr lang="pt-BR" sz="1100" b="1"/>
          </a:br>
          <a:r>
            <a:rPr lang="pt-BR" sz="1100" b="0"/>
            <a:t>Falha de energia.</a:t>
          </a:r>
          <a:r>
            <a:rPr lang="pt-BR" sz="1100" b="0" baseline="0"/>
            <a:t> </a:t>
          </a:r>
          <a:endParaRPr lang="pt-BR" sz="1100" b="0"/>
        </a:p>
      </cdr:txBody>
    </cdr:sp>
  </cdr:relSizeAnchor>
  <cdr:relSizeAnchor xmlns:cdr="http://schemas.openxmlformats.org/drawingml/2006/chartDrawing">
    <cdr:from>
      <cdr:x>0.84923</cdr:x>
      <cdr:y>0.29947</cdr:y>
    </cdr:from>
    <cdr:to>
      <cdr:x>0.96703</cdr:x>
      <cdr:y>0.41032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xmlns="" id="{D0D5D53A-1FFB-4165-85D3-3B877C0FA385}"/>
            </a:ext>
          </a:extLst>
        </cdr:cNvPr>
        <cdr:cNvSpPr txBox="1"/>
      </cdr:nvSpPr>
      <cdr:spPr>
        <a:xfrm xmlns:a="http://schemas.openxmlformats.org/drawingml/2006/main">
          <a:off x="8178800" y="1797050"/>
          <a:ext cx="1134533" cy="665181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/>
        </a:solidFill>
        <a:ln xmlns:a="http://schemas.openxmlformats.org/drawingml/2006/main">
          <a:solidFill>
            <a:sysClr val="windowText" lastClr="00000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100" b="1"/>
            <a:t>12/01</a:t>
          </a:r>
          <a:br>
            <a:rPr lang="pt-BR" sz="1100" b="1"/>
          </a:br>
          <a:r>
            <a:rPr lang="pt-BR" sz="1100" b="0"/>
            <a:t>Travamento</a:t>
          </a:r>
          <a:r>
            <a:rPr lang="pt-BR" sz="1100" b="0" baseline="0"/>
            <a:t> do datalogger.</a:t>
          </a:r>
          <a:endParaRPr lang="pt-BR" sz="1100" b="0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9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0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3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4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5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0"/>
  <sheetViews>
    <sheetView tabSelected="1" zoomScale="90" zoomScaleNormal="90" workbookViewId="0">
      <pane ySplit="4" topLeftCell="A5" activePane="bottomLeft" state="frozen"/>
      <selection pane="bottomLeft" sqref="A1:XFD1"/>
    </sheetView>
  </sheetViews>
  <sheetFormatPr defaultRowHeight="15"/>
  <cols>
    <col min="2" max="2" width="10.28515625" customWidth="1"/>
  </cols>
  <sheetData>
    <row r="1" spans="1:20" s="209" customFormat="1" ht="30" customHeight="1" thickBot="1">
      <c r="A1" s="209" t="s">
        <v>150</v>
      </c>
    </row>
    <row r="2" spans="1:20" s="25" customFormat="1" ht="16.5" thickTop="1" thickBot="1">
      <c r="A2" s="149" t="s">
        <v>0</v>
      </c>
      <c r="B2" s="149"/>
      <c r="C2" s="155" t="s">
        <v>2</v>
      </c>
      <c r="D2" s="155"/>
      <c r="E2" s="157" t="s">
        <v>3</v>
      </c>
      <c r="F2" s="157"/>
      <c r="G2" s="159" t="s">
        <v>4</v>
      </c>
      <c r="H2" s="159"/>
      <c r="I2" s="164" t="s">
        <v>34</v>
      </c>
      <c r="J2" s="164"/>
      <c r="K2" s="26">
        <f>T399</f>
        <v>0.99248523886205042</v>
      </c>
      <c r="L2" s="155" t="s">
        <v>115</v>
      </c>
      <c r="M2" s="155"/>
      <c r="N2" s="155"/>
      <c r="O2" s="160" t="s">
        <v>10</v>
      </c>
      <c r="P2" s="161"/>
      <c r="Q2" s="161"/>
      <c r="R2" s="162"/>
      <c r="S2" s="32">
        <f>T401</f>
        <v>4608</v>
      </c>
      <c r="T2" s="31"/>
    </row>
    <row r="3" spans="1:20" s="27" customFormat="1">
      <c r="A3" s="23" t="s">
        <v>1</v>
      </c>
      <c r="B3" s="23" t="s">
        <v>5</v>
      </c>
      <c r="C3" s="23" t="s">
        <v>6</v>
      </c>
      <c r="D3" s="23" t="s">
        <v>17</v>
      </c>
      <c r="E3" s="23" t="s">
        <v>7</v>
      </c>
      <c r="F3" s="23" t="s">
        <v>8</v>
      </c>
      <c r="G3" s="23" t="s">
        <v>18</v>
      </c>
      <c r="H3" s="23" t="s">
        <v>9</v>
      </c>
      <c r="I3" s="23" t="s">
        <v>19</v>
      </c>
      <c r="J3" s="23" t="s">
        <v>11</v>
      </c>
      <c r="K3" s="23" t="s">
        <v>12</v>
      </c>
      <c r="L3" s="23" t="s">
        <v>42</v>
      </c>
      <c r="M3" s="23" t="s">
        <v>43</v>
      </c>
      <c r="N3" s="23" t="s">
        <v>44</v>
      </c>
      <c r="O3" s="23" t="s">
        <v>13</v>
      </c>
      <c r="P3" s="23" t="s">
        <v>45</v>
      </c>
      <c r="Q3" s="23" t="s">
        <v>46</v>
      </c>
      <c r="R3" s="23" t="s">
        <v>47</v>
      </c>
      <c r="S3" s="23" t="s">
        <v>14</v>
      </c>
    </row>
    <row r="4" spans="1:20" s="27" customFormat="1">
      <c r="A4" s="163" t="s">
        <v>15</v>
      </c>
      <c r="B4" s="163"/>
      <c r="C4" s="23" t="s">
        <v>16</v>
      </c>
      <c r="D4" s="28" t="s">
        <v>41</v>
      </c>
      <c r="E4" s="23" t="s">
        <v>20</v>
      </c>
      <c r="F4" s="28" t="s">
        <v>41</v>
      </c>
      <c r="G4" s="28" t="s">
        <v>41</v>
      </c>
      <c r="H4" s="28" t="s">
        <v>41</v>
      </c>
      <c r="I4" s="28" t="s">
        <v>41</v>
      </c>
      <c r="J4" s="28" t="s">
        <v>26</v>
      </c>
      <c r="K4" s="28" t="s">
        <v>26</v>
      </c>
      <c r="L4" s="23" t="s">
        <v>16</v>
      </c>
      <c r="M4" s="23" t="s">
        <v>21</v>
      </c>
      <c r="N4" s="23" t="s">
        <v>22</v>
      </c>
      <c r="O4" s="23" t="s">
        <v>40</v>
      </c>
      <c r="P4" s="23" t="s">
        <v>24</v>
      </c>
      <c r="Q4" s="23" t="s">
        <v>25</v>
      </c>
      <c r="R4" s="23" t="s">
        <v>23</v>
      </c>
      <c r="S4" s="23"/>
    </row>
    <row r="5" spans="1:20">
      <c r="A5" s="1">
        <v>1</v>
      </c>
      <c r="B5" s="2">
        <v>0</v>
      </c>
      <c r="C5" s="17">
        <v>26</v>
      </c>
      <c r="D5" s="16">
        <v>22.79</v>
      </c>
      <c r="E5" s="16">
        <v>0.19</v>
      </c>
      <c r="F5" s="16">
        <v>1.2</v>
      </c>
      <c r="G5" s="16">
        <v>1.1000000000000001</v>
      </c>
      <c r="H5" s="16">
        <v>2.31</v>
      </c>
      <c r="I5" s="16">
        <v>0.79</v>
      </c>
      <c r="J5" s="16">
        <v>30</v>
      </c>
      <c r="K5" s="16">
        <v>17</v>
      </c>
      <c r="L5" s="17">
        <v>27.3</v>
      </c>
      <c r="M5" s="17">
        <v>76</v>
      </c>
      <c r="N5" s="19">
        <v>1010.9</v>
      </c>
      <c r="O5" s="17">
        <v>3</v>
      </c>
      <c r="P5" s="17">
        <v>3.08</v>
      </c>
      <c r="Q5" s="16">
        <v>53.35</v>
      </c>
      <c r="R5" s="18">
        <v>0</v>
      </c>
      <c r="S5" s="3">
        <v>1</v>
      </c>
    </row>
    <row r="6" spans="1:20">
      <c r="A6" s="1">
        <v>1</v>
      </c>
      <c r="B6" s="2">
        <v>4.1666666666666664E-2</v>
      </c>
      <c r="C6" s="17">
        <v>25.9</v>
      </c>
      <c r="D6" s="16">
        <v>21.16</v>
      </c>
      <c r="E6" s="16">
        <v>0.17</v>
      </c>
      <c r="F6" s="16">
        <v>1.26</v>
      </c>
      <c r="G6" s="16">
        <v>1.56</v>
      </c>
      <c r="H6" s="16">
        <v>2.82</v>
      </c>
      <c r="I6" s="16">
        <v>2.66</v>
      </c>
      <c r="J6" s="16">
        <v>40</v>
      </c>
      <c r="K6" s="16">
        <v>17</v>
      </c>
      <c r="L6" s="17">
        <v>27.1</v>
      </c>
      <c r="M6" s="17">
        <v>75.8</v>
      </c>
      <c r="N6" s="19">
        <v>1010.5</v>
      </c>
      <c r="O6" s="17">
        <v>2</v>
      </c>
      <c r="P6" s="17">
        <v>3.25</v>
      </c>
      <c r="Q6" s="16">
        <v>54.33</v>
      </c>
      <c r="R6" s="18">
        <v>0</v>
      </c>
      <c r="S6" s="3">
        <v>1</v>
      </c>
    </row>
    <row r="7" spans="1:20">
      <c r="A7" s="1">
        <v>1</v>
      </c>
      <c r="B7" s="2">
        <v>8.3333333333333301E-2</v>
      </c>
      <c r="C7" s="17">
        <v>26</v>
      </c>
      <c r="D7" s="16">
        <v>20.81</v>
      </c>
      <c r="E7" s="16">
        <v>0.18</v>
      </c>
      <c r="F7" s="16">
        <v>1.07</v>
      </c>
      <c r="G7" s="16">
        <v>1.68</v>
      </c>
      <c r="H7" s="16">
        <v>2.75</v>
      </c>
      <c r="I7" s="16">
        <v>3.08</v>
      </c>
      <c r="J7" s="16">
        <v>33</v>
      </c>
      <c r="K7" s="16">
        <v>16</v>
      </c>
      <c r="L7" s="17">
        <v>27</v>
      </c>
      <c r="M7" s="17">
        <v>76.8</v>
      </c>
      <c r="N7" s="19">
        <v>1009.9</v>
      </c>
      <c r="O7" s="17">
        <v>3</v>
      </c>
      <c r="P7" s="17">
        <v>2.91</v>
      </c>
      <c r="Q7" s="16">
        <v>54.11</v>
      </c>
      <c r="R7" s="18">
        <v>0</v>
      </c>
      <c r="S7" s="3">
        <v>1</v>
      </c>
    </row>
    <row r="8" spans="1:20">
      <c r="A8" s="1">
        <v>1</v>
      </c>
      <c r="B8" s="2">
        <v>0.125</v>
      </c>
      <c r="C8" s="17">
        <v>26</v>
      </c>
      <c r="D8" s="16">
        <v>22.28</v>
      </c>
      <c r="E8" s="16">
        <v>0.15</v>
      </c>
      <c r="F8" s="16">
        <v>1.17</v>
      </c>
      <c r="G8" s="16">
        <v>0.99</v>
      </c>
      <c r="H8" s="16">
        <v>2.17</v>
      </c>
      <c r="I8" s="16">
        <v>3.2</v>
      </c>
      <c r="J8" s="16">
        <v>35</v>
      </c>
      <c r="K8" s="16">
        <v>13</v>
      </c>
      <c r="L8" s="17">
        <v>26.9</v>
      </c>
      <c r="M8" s="17">
        <v>76.599999999999994</v>
      </c>
      <c r="N8" s="19">
        <v>1009.5</v>
      </c>
      <c r="O8" s="17">
        <v>3</v>
      </c>
      <c r="P8" s="17">
        <v>3.06</v>
      </c>
      <c r="Q8" s="16">
        <v>60.57</v>
      </c>
      <c r="R8" s="18">
        <v>0</v>
      </c>
      <c r="S8" s="3">
        <v>1</v>
      </c>
    </row>
    <row r="9" spans="1:20">
      <c r="A9" s="1">
        <v>1</v>
      </c>
      <c r="B9" s="2">
        <v>0.16666666666666699</v>
      </c>
      <c r="C9" s="17">
        <v>26</v>
      </c>
      <c r="D9" s="16">
        <v>21.57</v>
      </c>
      <c r="E9" s="16">
        <v>0.23</v>
      </c>
      <c r="F9" s="16">
        <v>1.18</v>
      </c>
      <c r="G9" s="16">
        <v>1.89</v>
      </c>
      <c r="H9" s="16">
        <v>3.07</v>
      </c>
      <c r="I9" s="16">
        <v>3.18</v>
      </c>
      <c r="J9" s="16">
        <v>46</v>
      </c>
      <c r="K9" s="16">
        <v>28</v>
      </c>
      <c r="L9" s="17">
        <v>26.9</v>
      </c>
      <c r="M9" s="17">
        <v>75.599999999999994</v>
      </c>
      <c r="N9" s="19">
        <v>1009.4</v>
      </c>
      <c r="O9" s="17">
        <v>3</v>
      </c>
      <c r="P9" s="17">
        <v>2.85</v>
      </c>
      <c r="Q9" s="16">
        <v>68.959999999999994</v>
      </c>
      <c r="R9" s="18">
        <v>0</v>
      </c>
      <c r="S9" s="3">
        <v>1</v>
      </c>
    </row>
    <row r="10" spans="1:20">
      <c r="A10" s="1">
        <v>1</v>
      </c>
      <c r="B10" s="2">
        <v>0.20833333333333301</v>
      </c>
      <c r="C10" s="17">
        <v>26</v>
      </c>
      <c r="D10" s="16">
        <v>22.53</v>
      </c>
      <c r="E10" s="16">
        <v>0.13</v>
      </c>
      <c r="F10" s="16">
        <v>1.1599999999999999</v>
      </c>
      <c r="G10" s="16">
        <v>0.83</v>
      </c>
      <c r="H10" s="16">
        <v>1.99</v>
      </c>
      <c r="I10" s="16">
        <v>3.57</v>
      </c>
      <c r="J10" s="16">
        <v>33</v>
      </c>
      <c r="K10" s="16">
        <v>12</v>
      </c>
      <c r="L10" s="17">
        <v>26.9</v>
      </c>
      <c r="M10" s="17">
        <v>75.099999999999994</v>
      </c>
      <c r="N10" s="19">
        <v>1009.9</v>
      </c>
      <c r="O10" s="17">
        <v>3</v>
      </c>
      <c r="P10" s="17">
        <v>2.87</v>
      </c>
      <c r="Q10" s="16">
        <v>77.11</v>
      </c>
      <c r="R10" s="18">
        <v>0</v>
      </c>
      <c r="S10" s="3">
        <v>1</v>
      </c>
    </row>
    <row r="11" spans="1:20">
      <c r="A11" s="1">
        <v>1</v>
      </c>
      <c r="B11" s="2">
        <v>0.25</v>
      </c>
      <c r="C11" s="17">
        <v>26</v>
      </c>
      <c r="D11" s="16">
        <v>22.66</v>
      </c>
      <c r="E11" s="16">
        <v>0.12</v>
      </c>
      <c r="F11" s="16">
        <v>1.1200000000000001</v>
      </c>
      <c r="G11" s="16">
        <v>0.77</v>
      </c>
      <c r="H11" s="16">
        <v>1.9</v>
      </c>
      <c r="I11" s="16">
        <v>3.24</v>
      </c>
      <c r="J11" s="16">
        <v>28</v>
      </c>
      <c r="K11" s="16">
        <v>14</v>
      </c>
      <c r="L11" s="17">
        <v>26.8</v>
      </c>
      <c r="M11" s="17">
        <v>75.599999999999994</v>
      </c>
      <c r="N11" s="19">
        <v>1010.5</v>
      </c>
      <c r="O11" s="17">
        <v>13</v>
      </c>
      <c r="P11" s="17">
        <v>2.7</v>
      </c>
      <c r="Q11" s="16">
        <v>77.069999999999993</v>
      </c>
      <c r="R11" s="18">
        <v>0.8</v>
      </c>
      <c r="S11" s="3">
        <v>1</v>
      </c>
    </row>
    <row r="12" spans="1:20">
      <c r="A12" s="1">
        <v>1</v>
      </c>
      <c r="B12" s="2">
        <v>0.29166666666666702</v>
      </c>
      <c r="C12" s="17">
        <v>25.9</v>
      </c>
      <c r="D12" s="16">
        <v>19.13</v>
      </c>
      <c r="E12" s="16">
        <v>0.16</v>
      </c>
      <c r="F12" s="16">
        <v>1.24</v>
      </c>
      <c r="G12" s="16">
        <v>1.57</v>
      </c>
      <c r="H12" s="16">
        <v>2.81</v>
      </c>
      <c r="I12" s="16">
        <v>3.46</v>
      </c>
      <c r="J12" s="16">
        <v>26</v>
      </c>
      <c r="K12" s="16">
        <v>12</v>
      </c>
      <c r="L12" s="17">
        <v>26.5</v>
      </c>
      <c r="M12" s="17">
        <v>79.5</v>
      </c>
      <c r="N12" s="19">
        <v>1011.3</v>
      </c>
      <c r="O12" s="17">
        <v>92</v>
      </c>
      <c r="P12" s="17">
        <v>2.67</v>
      </c>
      <c r="Q12" s="16">
        <v>100.48</v>
      </c>
      <c r="R12" s="18">
        <v>0.2</v>
      </c>
      <c r="S12" s="3">
        <v>1</v>
      </c>
    </row>
    <row r="13" spans="1:20">
      <c r="A13" s="1">
        <v>1</v>
      </c>
      <c r="B13" s="2">
        <v>0.33333333333333298</v>
      </c>
      <c r="C13" s="17">
        <v>26</v>
      </c>
      <c r="D13" s="16">
        <v>19.34</v>
      </c>
      <c r="E13" s="16">
        <v>0.15</v>
      </c>
      <c r="F13" s="16">
        <v>1.37</v>
      </c>
      <c r="G13" s="16">
        <v>1.53</v>
      </c>
      <c r="H13" s="16">
        <v>2.9</v>
      </c>
      <c r="I13" s="16">
        <v>3.48</v>
      </c>
      <c r="J13" s="16">
        <v>26</v>
      </c>
      <c r="K13" s="16">
        <v>9</v>
      </c>
      <c r="L13" s="17">
        <v>27.1</v>
      </c>
      <c r="M13" s="17">
        <v>76</v>
      </c>
      <c r="N13" s="19">
        <v>1011.7</v>
      </c>
      <c r="O13" s="17">
        <v>213</v>
      </c>
      <c r="P13" s="16">
        <v>3.25</v>
      </c>
      <c r="Q13" s="16">
        <v>121.42</v>
      </c>
      <c r="R13" s="18">
        <v>0</v>
      </c>
      <c r="S13" s="3">
        <v>1</v>
      </c>
    </row>
    <row r="14" spans="1:20">
      <c r="A14" s="1">
        <v>1</v>
      </c>
      <c r="B14" s="2">
        <v>0.375</v>
      </c>
      <c r="C14" s="17">
        <v>25.9</v>
      </c>
      <c r="D14" s="16">
        <v>22.2</v>
      </c>
      <c r="E14" s="16">
        <v>0.12</v>
      </c>
      <c r="F14" s="16">
        <v>1.26</v>
      </c>
      <c r="G14" s="16">
        <v>1.04</v>
      </c>
      <c r="H14" s="16">
        <v>2.29</v>
      </c>
      <c r="I14" s="16">
        <v>3.17</v>
      </c>
      <c r="J14" s="16">
        <v>28</v>
      </c>
      <c r="K14" s="16">
        <v>13</v>
      </c>
      <c r="L14" s="17">
        <v>28.3</v>
      </c>
      <c r="M14" s="17">
        <v>65.400000000000006</v>
      </c>
      <c r="N14" s="19">
        <v>1011.8</v>
      </c>
      <c r="O14" s="17">
        <v>399</v>
      </c>
      <c r="P14" s="16">
        <v>4.04</v>
      </c>
      <c r="Q14" s="16">
        <v>95.93</v>
      </c>
      <c r="R14" s="18">
        <v>0</v>
      </c>
      <c r="S14" s="3">
        <v>1</v>
      </c>
    </row>
    <row r="15" spans="1:20">
      <c r="A15" s="1">
        <v>1</v>
      </c>
      <c r="B15" s="2">
        <v>0.41666666666666702</v>
      </c>
      <c r="C15" s="17">
        <v>25.8</v>
      </c>
      <c r="D15" s="16">
        <v>23.69</v>
      </c>
      <c r="E15" s="16">
        <v>0.11</v>
      </c>
      <c r="F15" s="16">
        <v>1.27</v>
      </c>
      <c r="G15" s="16">
        <v>0.74</v>
      </c>
      <c r="H15" s="16">
        <v>2.0099999999999998</v>
      </c>
      <c r="I15" s="16">
        <v>3.71</v>
      </c>
      <c r="J15" s="16">
        <v>24</v>
      </c>
      <c r="K15" s="16">
        <v>10</v>
      </c>
      <c r="L15" s="17">
        <v>29.9</v>
      </c>
      <c r="M15" s="17">
        <v>55</v>
      </c>
      <c r="N15" s="19">
        <v>1011.6</v>
      </c>
      <c r="O15" s="17">
        <v>802</v>
      </c>
      <c r="P15" s="16">
        <v>4.26</v>
      </c>
      <c r="Q15" s="16">
        <v>72.34</v>
      </c>
      <c r="R15" s="18">
        <v>0.2</v>
      </c>
      <c r="S15" s="3">
        <v>1</v>
      </c>
    </row>
    <row r="16" spans="1:20">
      <c r="A16" s="1">
        <v>1</v>
      </c>
      <c r="B16" s="2">
        <v>0.45833333333333298</v>
      </c>
      <c r="C16" s="17">
        <v>25.6</v>
      </c>
      <c r="D16" s="16">
        <v>23.91</v>
      </c>
      <c r="E16" s="16">
        <v>0.09</v>
      </c>
      <c r="F16" s="16">
        <v>1.1599999999999999</v>
      </c>
      <c r="G16" s="16">
        <v>0.62</v>
      </c>
      <c r="H16" s="16">
        <v>1.78</v>
      </c>
      <c r="I16" s="16">
        <v>4.09</v>
      </c>
      <c r="J16" s="16">
        <v>25</v>
      </c>
      <c r="K16" s="16">
        <v>8</v>
      </c>
      <c r="L16" s="17">
        <v>30.4</v>
      </c>
      <c r="M16" s="17">
        <v>51</v>
      </c>
      <c r="N16" s="19">
        <v>1011.6</v>
      </c>
      <c r="O16" s="17">
        <v>958</v>
      </c>
      <c r="P16" s="16">
        <v>4.8899999999999997</v>
      </c>
      <c r="Q16" s="16">
        <v>59.69</v>
      </c>
      <c r="R16" s="18">
        <v>0</v>
      </c>
      <c r="S16" s="3">
        <v>1</v>
      </c>
    </row>
    <row r="17" spans="1:19">
      <c r="A17" s="1">
        <v>1</v>
      </c>
      <c r="B17" s="2">
        <v>0.5</v>
      </c>
      <c r="C17" s="17">
        <v>25.6</v>
      </c>
      <c r="D17" s="16">
        <v>23.47</v>
      </c>
      <c r="E17" s="16">
        <v>0.09</v>
      </c>
      <c r="F17" s="16">
        <v>1.32</v>
      </c>
      <c r="G17" s="16">
        <v>0.64</v>
      </c>
      <c r="H17" s="16">
        <v>1.96</v>
      </c>
      <c r="I17" s="16">
        <v>4.18</v>
      </c>
      <c r="J17" s="16">
        <v>14</v>
      </c>
      <c r="K17" s="16">
        <v>8</v>
      </c>
      <c r="L17" s="17">
        <v>30.5</v>
      </c>
      <c r="M17" s="17">
        <v>47.6</v>
      </c>
      <c r="N17" s="19">
        <v>1011.1</v>
      </c>
      <c r="O17" s="17">
        <v>1049</v>
      </c>
      <c r="P17" s="16">
        <v>5.18</v>
      </c>
      <c r="Q17" s="16">
        <v>67.12</v>
      </c>
      <c r="R17" s="18">
        <v>0</v>
      </c>
      <c r="S17" s="3">
        <v>1</v>
      </c>
    </row>
    <row r="18" spans="1:19">
      <c r="A18" s="1">
        <v>1</v>
      </c>
      <c r="B18" s="2">
        <v>0.54166666666666696</v>
      </c>
      <c r="C18" s="17">
        <v>25.6</v>
      </c>
      <c r="D18" s="16">
        <v>23.32</v>
      </c>
      <c r="E18" s="16">
        <v>0.1</v>
      </c>
      <c r="F18" s="16">
        <v>1.34</v>
      </c>
      <c r="G18" s="16">
        <v>0.56000000000000005</v>
      </c>
      <c r="H18" s="16">
        <v>1.9</v>
      </c>
      <c r="I18" s="16">
        <v>4.13</v>
      </c>
      <c r="J18" s="16">
        <v>24</v>
      </c>
      <c r="K18" s="16">
        <v>10</v>
      </c>
      <c r="L18" s="17">
        <v>30.4</v>
      </c>
      <c r="M18" s="17">
        <v>49.5</v>
      </c>
      <c r="N18" s="19">
        <v>1010.5</v>
      </c>
      <c r="O18" s="17">
        <v>722</v>
      </c>
      <c r="P18" s="16">
        <v>4.95</v>
      </c>
      <c r="Q18" s="16">
        <v>64.319999999999993</v>
      </c>
      <c r="R18" s="18">
        <v>0</v>
      </c>
      <c r="S18" s="3">
        <v>1</v>
      </c>
    </row>
    <row r="19" spans="1:19">
      <c r="A19" s="1">
        <v>1</v>
      </c>
      <c r="B19" s="2">
        <v>0.58333333333333304</v>
      </c>
      <c r="C19" s="17">
        <v>25.4</v>
      </c>
      <c r="D19" s="16">
        <v>22.57</v>
      </c>
      <c r="E19" s="16">
        <v>0.11</v>
      </c>
      <c r="F19" s="16">
        <v>1.29</v>
      </c>
      <c r="G19" s="16">
        <v>0.67</v>
      </c>
      <c r="H19" s="16">
        <v>1.96</v>
      </c>
      <c r="I19" s="16">
        <v>3.84</v>
      </c>
      <c r="J19" s="16">
        <v>18</v>
      </c>
      <c r="K19" s="16">
        <v>14</v>
      </c>
      <c r="L19" s="17">
        <v>30.4</v>
      </c>
      <c r="M19" s="17">
        <v>51.4</v>
      </c>
      <c r="N19" s="19">
        <v>1009.7</v>
      </c>
      <c r="O19" s="17">
        <v>263</v>
      </c>
      <c r="P19" s="16">
        <v>4.58</v>
      </c>
      <c r="Q19" s="16">
        <v>56.22</v>
      </c>
      <c r="R19" s="18">
        <v>0</v>
      </c>
      <c r="S19" s="3">
        <v>1</v>
      </c>
    </row>
    <row r="20" spans="1:19">
      <c r="A20" s="1">
        <v>1</v>
      </c>
      <c r="B20" s="2">
        <v>0.625</v>
      </c>
      <c r="C20" s="17">
        <v>25.4</v>
      </c>
      <c r="D20" s="16">
        <v>22.41</v>
      </c>
      <c r="E20" s="16">
        <v>0.12</v>
      </c>
      <c r="F20" s="16">
        <v>1.21</v>
      </c>
      <c r="G20" s="16">
        <v>0.6</v>
      </c>
      <c r="H20" s="16">
        <v>1.82</v>
      </c>
      <c r="I20" s="16">
        <v>4.1100000000000003</v>
      </c>
      <c r="J20" s="16">
        <v>26</v>
      </c>
      <c r="K20" s="16">
        <v>12</v>
      </c>
      <c r="L20" s="17">
        <v>30.2</v>
      </c>
      <c r="M20" s="17">
        <v>53.1</v>
      </c>
      <c r="N20" s="19">
        <v>1009</v>
      </c>
      <c r="O20" s="17">
        <v>284</v>
      </c>
      <c r="P20" s="16">
        <v>4.16</v>
      </c>
      <c r="Q20" s="16">
        <v>51.24</v>
      </c>
      <c r="R20" s="18">
        <v>0</v>
      </c>
      <c r="S20" s="3">
        <v>1</v>
      </c>
    </row>
    <row r="21" spans="1:19">
      <c r="A21" s="1">
        <v>1</v>
      </c>
      <c r="B21" s="2">
        <v>0.66666666666666696</v>
      </c>
      <c r="C21" s="17">
        <v>25.5</v>
      </c>
      <c r="D21" s="16">
        <v>21.62</v>
      </c>
      <c r="E21" s="16">
        <v>0.14000000000000001</v>
      </c>
      <c r="F21" s="16">
        <v>1.28</v>
      </c>
      <c r="G21" s="16">
        <v>0.44</v>
      </c>
      <c r="H21" s="16">
        <v>1.73</v>
      </c>
      <c r="I21" s="16">
        <v>3.75</v>
      </c>
      <c r="J21" s="16">
        <v>20</v>
      </c>
      <c r="K21" s="16">
        <v>11</v>
      </c>
      <c r="L21" s="17">
        <v>29.7</v>
      </c>
      <c r="M21" s="17">
        <v>55.8</v>
      </c>
      <c r="N21" s="19">
        <v>1008.6</v>
      </c>
      <c r="O21" s="17">
        <v>395</v>
      </c>
      <c r="P21" s="16">
        <v>4.3099999999999996</v>
      </c>
      <c r="Q21" s="16">
        <v>46.64</v>
      </c>
      <c r="R21" s="18">
        <v>0</v>
      </c>
      <c r="S21" s="3">
        <v>1</v>
      </c>
    </row>
    <row r="22" spans="1:19">
      <c r="A22" s="1">
        <v>1</v>
      </c>
      <c r="B22" s="2">
        <v>0.70833333333333304</v>
      </c>
      <c r="C22" s="17">
        <v>25.7</v>
      </c>
      <c r="D22" s="16">
        <v>20.49</v>
      </c>
      <c r="E22" s="16">
        <v>0.19</v>
      </c>
      <c r="F22" s="16">
        <v>1.1299999999999999</v>
      </c>
      <c r="G22" s="16">
        <v>0.39</v>
      </c>
      <c r="H22" s="16">
        <v>1.52</v>
      </c>
      <c r="I22" s="16">
        <v>3.52</v>
      </c>
      <c r="J22" s="16">
        <v>21</v>
      </c>
      <c r="K22" s="16">
        <v>10</v>
      </c>
      <c r="L22" s="17">
        <v>29.1</v>
      </c>
      <c r="M22" s="17">
        <v>60</v>
      </c>
      <c r="N22" s="19">
        <v>1008.5</v>
      </c>
      <c r="O22" s="17">
        <v>206</v>
      </c>
      <c r="P22" s="16">
        <v>3.95</v>
      </c>
      <c r="Q22" s="16">
        <v>32.31</v>
      </c>
      <c r="R22" s="18">
        <v>0</v>
      </c>
      <c r="S22" s="3">
        <v>1</v>
      </c>
    </row>
    <row r="23" spans="1:19">
      <c r="A23" s="1">
        <v>1</v>
      </c>
      <c r="B23" s="2">
        <v>0.75</v>
      </c>
      <c r="C23" s="17">
        <v>25.9</v>
      </c>
      <c r="D23" s="16">
        <v>18.670000000000002</v>
      </c>
      <c r="E23" s="16">
        <v>0.21</v>
      </c>
      <c r="F23" s="16">
        <v>1</v>
      </c>
      <c r="G23" s="16">
        <v>0.72</v>
      </c>
      <c r="H23" s="16">
        <v>1.72</v>
      </c>
      <c r="I23" s="16">
        <v>3.67</v>
      </c>
      <c r="J23" s="16">
        <v>26</v>
      </c>
      <c r="K23" s="16">
        <v>10</v>
      </c>
      <c r="L23" s="17">
        <v>28.2</v>
      </c>
      <c r="M23" s="17">
        <v>67</v>
      </c>
      <c r="N23" s="19">
        <v>1008.7</v>
      </c>
      <c r="O23" s="17">
        <v>26</v>
      </c>
      <c r="P23" s="16">
        <v>3.5</v>
      </c>
      <c r="Q23" s="16">
        <v>23.64</v>
      </c>
      <c r="R23" s="18">
        <v>0</v>
      </c>
      <c r="S23" s="3">
        <v>1</v>
      </c>
    </row>
    <row r="24" spans="1:19">
      <c r="A24" s="1">
        <v>1</v>
      </c>
      <c r="B24" s="2">
        <v>0.79166666666666696</v>
      </c>
      <c r="C24" s="17">
        <v>26.1</v>
      </c>
      <c r="D24" s="16">
        <v>17.71</v>
      </c>
      <c r="E24" s="16">
        <v>0.23</v>
      </c>
      <c r="F24" s="16">
        <v>1.25</v>
      </c>
      <c r="G24" s="16">
        <v>1.29</v>
      </c>
      <c r="H24" s="16">
        <v>2.54</v>
      </c>
      <c r="I24" s="16">
        <v>3.03</v>
      </c>
      <c r="J24" s="16">
        <v>20</v>
      </c>
      <c r="K24" s="16">
        <v>13</v>
      </c>
      <c r="L24" s="17">
        <v>27.7</v>
      </c>
      <c r="M24" s="17">
        <v>71.900000000000006</v>
      </c>
      <c r="N24" s="19">
        <v>1009.1</v>
      </c>
      <c r="O24" s="17">
        <v>2</v>
      </c>
      <c r="P24" s="16">
        <v>2.66</v>
      </c>
      <c r="Q24" s="16">
        <v>26.24</v>
      </c>
      <c r="R24" s="18">
        <v>0</v>
      </c>
      <c r="S24" s="3">
        <v>1</v>
      </c>
    </row>
    <row r="25" spans="1:19">
      <c r="A25" s="1">
        <v>1</v>
      </c>
      <c r="B25" s="2">
        <v>0.83333333333333304</v>
      </c>
      <c r="C25" s="17">
        <v>26</v>
      </c>
      <c r="D25" s="16">
        <v>17.98</v>
      </c>
      <c r="E25" s="16">
        <v>0.24</v>
      </c>
      <c r="F25" s="16">
        <v>1.37</v>
      </c>
      <c r="G25" s="16">
        <v>1.53</v>
      </c>
      <c r="H25" s="16">
        <v>2.9</v>
      </c>
      <c r="I25" s="16">
        <v>3.32</v>
      </c>
      <c r="J25" s="16">
        <v>26</v>
      </c>
      <c r="K25" s="16">
        <v>14</v>
      </c>
      <c r="L25" s="17">
        <v>27.4</v>
      </c>
      <c r="M25" s="17">
        <v>74.599999999999994</v>
      </c>
      <c r="N25" s="19">
        <v>1009.8</v>
      </c>
      <c r="O25" s="17">
        <v>2</v>
      </c>
      <c r="P25" s="16">
        <v>2.73</v>
      </c>
      <c r="Q25" s="16">
        <v>30.64</v>
      </c>
      <c r="R25" s="18">
        <v>0</v>
      </c>
      <c r="S25" s="3">
        <v>1</v>
      </c>
    </row>
    <row r="26" spans="1:19">
      <c r="A26" s="1">
        <v>1</v>
      </c>
      <c r="B26" s="2">
        <v>0.875</v>
      </c>
      <c r="C26" s="17">
        <v>26.1</v>
      </c>
      <c r="D26" s="16">
        <v>20.07</v>
      </c>
      <c r="E26" s="16">
        <v>0.22</v>
      </c>
      <c r="F26" s="16">
        <v>1.1100000000000001</v>
      </c>
      <c r="G26" s="16">
        <v>1.43</v>
      </c>
      <c r="H26" s="16">
        <v>2.5499999999999998</v>
      </c>
      <c r="I26" s="16">
        <v>3.48</v>
      </c>
      <c r="J26" s="16">
        <v>26</v>
      </c>
      <c r="K26" s="16">
        <v>13</v>
      </c>
      <c r="L26" s="17">
        <v>27.3</v>
      </c>
      <c r="M26" s="17">
        <v>75.099999999999994</v>
      </c>
      <c r="N26" s="19">
        <v>1010.6</v>
      </c>
      <c r="O26" s="17">
        <v>2</v>
      </c>
      <c r="P26" s="16">
        <v>2.68</v>
      </c>
      <c r="Q26" s="16">
        <v>42.19</v>
      </c>
      <c r="R26" s="18">
        <v>0</v>
      </c>
      <c r="S26" s="3">
        <v>1</v>
      </c>
    </row>
    <row r="27" spans="1:19">
      <c r="A27" s="1">
        <v>1</v>
      </c>
      <c r="B27" s="2">
        <v>0.91666666666666696</v>
      </c>
      <c r="C27" s="17">
        <v>26.1</v>
      </c>
      <c r="D27" s="16">
        <v>18.73</v>
      </c>
      <c r="E27" s="16">
        <v>0.22</v>
      </c>
      <c r="F27" s="16">
        <v>1.06</v>
      </c>
      <c r="G27" s="16">
        <v>1.06</v>
      </c>
      <c r="H27" s="16">
        <v>2.12</v>
      </c>
      <c r="I27" s="16">
        <v>3.3</v>
      </c>
      <c r="J27" s="16">
        <v>29</v>
      </c>
      <c r="K27" s="16">
        <v>11</v>
      </c>
      <c r="L27" s="17">
        <v>27.1</v>
      </c>
      <c r="M27" s="17">
        <v>75.5</v>
      </c>
      <c r="N27" s="19">
        <v>1010.6</v>
      </c>
      <c r="O27" s="17">
        <v>2</v>
      </c>
      <c r="P27" s="16">
        <v>2.7</v>
      </c>
      <c r="Q27" s="16">
        <v>46.91</v>
      </c>
      <c r="R27" s="18">
        <v>0</v>
      </c>
      <c r="S27" s="3">
        <v>1</v>
      </c>
    </row>
    <row r="28" spans="1:19">
      <c r="A28" s="1">
        <v>1</v>
      </c>
      <c r="B28" s="2">
        <v>0.95833333333333304</v>
      </c>
      <c r="C28" s="17">
        <v>26</v>
      </c>
      <c r="D28" s="16">
        <v>20.21</v>
      </c>
      <c r="E28" s="16">
        <v>0.21</v>
      </c>
      <c r="F28" s="16">
        <v>1.21</v>
      </c>
      <c r="G28" s="16">
        <v>1</v>
      </c>
      <c r="H28" s="16">
        <v>2.21</v>
      </c>
      <c r="I28" s="16">
        <v>3.06</v>
      </c>
      <c r="J28" s="16">
        <v>31</v>
      </c>
      <c r="K28" s="16">
        <v>15</v>
      </c>
      <c r="L28" s="17">
        <v>27</v>
      </c>
      <c r="M28" s="17">
        <v>74.900000000000006</v>
      </c>
      <c r="N28" s="19">
        <v>1010.5</v>
      </c>
      <c r="O28" s="17">
        <v>2</v>
      </c>
      <c r="P28" s="16">
        <v>2.89</v>
      </c>
      <c r="Q28" s="16">
        <v>53.33</v>
      </c>
      <c r="R28" s="18">
        <v>0</v>
      </c>
      <c r="S28" s="3">
        <v>1</v>
      </c>
    </row>
    <row r="30" spans="1:19">
      <c r="A30" s="148" t="s">
        <v>39</v>
      </c>
      <c r="B30" s="149"/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9">
      <c r="A31" s="154" t="s">
        <v>2</v>
      </c>
      <c r="B31" s="155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9">
      <c r="A32" s="156" t="s">
        <v>3</v>
      </c>
      <c r="B32" s="157"/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</row>
    <row r="33" spans="1:19">
      <c r="A33" s="158" t="s">
        <v>4</v>
      </c>
      <c r="B33" s="159"/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9">
      <c r="A34" s="150" t="s">
        <v>27</v>
      </c>
      <c r="B34" s="151"/>
      <c r="C34" s="20">
        <f t="shared" ref="C34:R34" si="0">24-C30-C31-C32-C33</f>
        <v>24</v>
      </c>
      <c r="D34" s="20">
        <f t="shared" si="0"/>
        <v>24</v>
      </c>
      <c r="E34" s="20">
        <f t="shared" si="0"/>
        <v>24</v>
      </c>
      <c r="F34" s="20">
        <f t="shared" si="0"/>
        <v>24</v>
      </c>
      <c r="G34" s="20">
        <f t="shared" si="0"/>
        <v>24</v>
      </c>
      <c r="H34" s="20">
        <f t="shared" si="0"/>
        <v>24</v>
      </c>
      <c r="I34" s="20">
        <f t="shared" si="0"/>
        <v>24</v>
      </c>
      <c r="J34" s="20">
        <f t="shared" si="0"/>
        <v>24</v>
      </c>
      <c r="K34" s="20">
        <f t="shared" si="0"/>
        <v>24</v>
      </c>
      <c r="L34" s="20">
        <f t="shared" si="0"/>
        <v>24</v>
      </c>
      <c r="M34" s="20">
        <f t="shared" si="0"/>
        <v>24</v>
      </c>
      <c r="N34" s="20">
        <f t="shared" si="0"/>
        <v>24</v>
      </c>
      <c r="O34" s="20">
        <f t="shared" si="0"/>
        <v>24</v>
      </c>
      <c r="P34" s="20">
        <f t="shared" si="0"/>
        <v>24</v>
      </c>
      <c r="Q34" s="20">
        <f t="shared" si="0"/>
        <v>24</v>
      </c>
      <c r="R34" s="20">
        <f t="shared" si="0"/>
        <v>24</v>
      </c>
    </row>
    <row r="35" spans="1:19">
      <c r="A35" s="152" t="s">
        <v>28</v>
      </c>
      <c r="B35" s="153"/>
      <c r="C35" s="21">
        <f>C34/(SUM(S5:S28))</f>
        <v>1</v>
      </c>
      <c r="D35" s="21">
        <f>D34/(SUM(S5:S28))</f>
        <v>1</v>
      </c>
      <c r="E35" s="21">
        <f>E34/(SUM(S5:S28))</f>
        <v>1</v>
      </c>
      <c r="F35" s="21">
        <f>F34/(SUM(S5:S28))</f>
        <v>1</v>
      </c>
      <c r="G35" s="21">
        <f>G34/(SUM(S5:S28))</f>
        <v>1</v>
      </c>
      <c r="H35" s="21">
        <f>H34/(SUM(S5:S28))</f>
        <v>1</v>
      </c>
      <c r="I35" s="21">
        <f>I34/(SUM(S5:S28))</f>
        <v>1</v>
      </c>
      <c r="J35" s="21">
        <f>J34/(SUM(S5:S28))</f>
        <v>1</v>
      </c>
      <c r="K35" s="21">
        <f>K34/(SUM(S5:S28))</f>
        <v>1</v>
      </c>
      <c r="L35" s="21">
        <f>L34/(SUM(S5:S28))</f>
        <v>1</v>
      </c>
      <c r="M35" s="21">
        <f>M34/(SUM(S5:S28))</f>
        <v>1</v>
      </c>
      <c r="N35" s="21">
        <f>N34/(SUM(S5:S28))</f>
        <v>1</v>
      </c>
      <c r="O35" s="21">
        <f>O34/(SUM(S5:S28))</f>
        <v>1</v>
      </c>
      <c r="P35" s="21">
        <f>P34/(SUM(S5:S28))</f>
        <v>1</v>
      </c>
      <c r="Q35" s="21">
        <f>Q34/(SUM(S5:S28))</f>
        <v>1</v>
      </c>
      <c r="R35" s="21">
        <f>R34/(SUM(S5:S28))</f>
        <v>1</v>
      </c>
    </row>
    <row r="37" spans="1:19">
      <c r="A37" s="1">
        <v>2</v>
      </c>
      <c r="B37" s="2">
        <v>0</v>
      </c>
      <c r="C37" s="17">
        <v>26.1</v>
      </c>
      <c r="D37" s="16">
        <v>19.97</v>
      </c>
      <c r="E37" s="16">
        <v>0.19</v>
      </c>
      <c r="F37" s="16">
        <v>1.1000000000000001</v>
      </c>
      <c r="G37" s="16">
        <v>0.87</v>
      </c>
      <c r="H37" s="16">
        <v>1.97</v>
      </c>
      <c r="I37" s="16">
        <v>3.38</v>
      </c>
      <c r="J37" s="16">
        <v>27</v>
      </c>
      <c r="K37" s="16">
        <v>9</v>
      </c>
      <c r="L37" s="17">
        <v>26.9</v>
      </c>
      <c r="M37" s="17">
        <v>75.599999999999994</v>
      </c>
      <c r="N37" s="19">
        <v>1010.1</v>
      </c>
      <c r="O37" s="17">
        <v>3</v>
      </c>
      <c r="P37" s="17">
        <v>2.5099999999999998</v>
      </c>
      <c r="Q37" s="16">
        <v>53.25</v>
      </c>
      <c r="R37" s="18">
        <v>0</v>
      </c>
      <c r="S37">
        <v>1</v>
      </c>
    </row>
    <row r="38" spans="1:19">
      <c r="A38" s="1">
        <v>2</v>
      </c>
      <c r="B38" s="2">
        <v>4.1666666666666664E-2</v>
      </c>
      <c r="C38" s="17">
        <v>26.1</v>
      </c>
      <c r="D38" s="16">
        <v>21.46</v>
      </c>
      <c r="E38" s="16">
        <v>0.09</v>
      </c>
      <c r="F38" s="16">
        <v>1.24</v>
      </c>
      <c r="G38" s="16">
        <v>0.44</v>
      </c>
      <c r="H38" s="16">
        <v>1.68</v>
      </c>
      <c r="I38" s="16">
        <v>2.42</v>
      </c>
      <c r="J38" s="16">
        <v>24</v>
      </c>
      <c r="K38" s="16">
        <v>13</v>
      </c>
      <c r="L38" s="17">
        <v>26.8</v>
      </c>
      <c r="M38" s="17">
        <v>75.900000000000006</v>
      </c>
      <c r="N38" s="19">
        <v>1009.7</v>
      </c>
      <c r="O38" s="17">
        <v>3</v>
      </c>
      <c r="P38" s="17">
        <v>2.79</v>
      </c>
      <c r="Q38" s="16">
        <v>56.05</v>
      </c>
      <c r="R38" s="18">
        <v>0</v>
      </c>
      <c r="S38">
        <v>1</v>
      </c>
    </row>
    <row r="39" spans="1:19">
      <c r="A39" s="1">
        <v>2</v>
      </c>
      <c r="B39" s="2">
        <v>8.3333333333333301E-2</v>
      </c>
      <c r="C39" s="17">
        <v>25.9</v>
      </c>
      <c r="D39" s="16">
        <v>21.9</v>
      </c>
      <c r="E39" s="16">
        <v>0.1</v>
      </c>
      <c r="F39" s="16">
        <v>1.08</v>
      </c>
      <c r="G39" s="16">
        <v>0.39</v>
      </c>
      <c r="H39" s="16">
        <v>1.47</v>
      </c>
      <c r="I39" s="16">
        <v>1.92</v>
      </c>
      <c r="J39" s="16">
        <v>25</v>
      </c>
      <c r="K39" s="16">
        <v>10</v>
      </c>
      <c r="L39" s="17">
        <v>26.7</v>
      </c>
      <c r="M39" s="17">
        <v>75.2</v>
      </c>
      <c r="N39" s="19">
        <v>1009.4</v>
      </c>
      <c r="O39" s="17">
        <v>3</v>
      </c>
      <c r="P39" s="17">
        <v>2.82</v>
      </c>
      <c r="Q39" s="16">
        <v>60.79</v>
      </c>
      <c r="R39" s="18">
        <v>0</v>
      </c>
      <c r="S39">
        <v>1</v>
      </c>
    </row>
    <row r="40" spans="1:19">
      <c r="A40" s="1">
        <v>2</v>
      </c>
      <c r="B40" s="2">
        <v>0.125</v>
      </c>
      <c r="C40" s="17">
        <v>26</v>
      </c>
      <c r="D40" s="16">
        <v>21.14</v>
      </c>
      <c r="E40" s="16">
        <v>0.1</v>
      </c>
      <c r="F40" s="16">
        <v>1.07</v>
      </c>
      <c r="G40" s="16">
        <v>0.32</v>
      </c>
      <c r="H40" s="16">
        <v>1.39</v>
      </c>
      <c r="I40" s="16">
        <v>1.73</v>
      </c>
      <c r="J40" s="16">
        <v>27</v>
      </c>
      <c r="K40" s="16">
        <v>16</v>
      </c>
      <c r="L40" s="17">
        <v>26.7</v>
      </c>
      <c r="M40" s="17">
        <v>75.099999999999994</v>
      </c>
      <c r="N40" s="19">
        <v>1009.2</v>
      </c>
      <c r="O40" s="17">
        <v>3</v>
      </c>
      <c r="P40" s="17">
        <v>2.7</v>
      </c>
      <c r="Q40" s="16">
        <v>64.55</v>
      </c>
      <c r="R40" s="18">
        <v>0</v>
      </c>
      <c r="S40">
        <v>1</v>
      </c>
    </row>
    <row r="41" spans="1:19">
      <c r="A41" s="1">
        <v>2</v>
      </c>
      <c r="B41" s="2">
        <v>0.16666666666666699</v>
      </c>
      <c r="C41" s="17">
        <v>25.9</v>
      </c>
      <c r="D41" s="16">
        <v>20.83</v>
      </c>
      <c r="E41" s="16">
        <v>0.1</v>
      </c>
      <c r="F41" s="16">
        <v>1.07</v>
      </c>
      <c r="G41" s="16">
        <v>0.45</v>
      </c>
      <c r="H41" s="16">
        <v>1.52</v>
      </c>
      <c r="I41" s="16">
        <v>1.62</v>
      </c>
      <c r="J41" s="16">
        <v>23</v>
      </c>
      <c r="K41" s="16">
        <v>10</v>
      </c>
      <c r="L41" s="17">
        <v>26.7</v>
      </c>
      <c r="M41" s="17">
        <v>73.900000000000006</v>
      </c>
      <c r="N41" s="19">
        <v>1009.3</v>
      </c>
      <c r="O41" s="17">
        <v>3</v>
      </c>
      <c r="P41" s="17">
        <v>2.7</v>
      </c>
      <c r="Q41" s="16">
        <v>77.28</v>
      </c>
      <c r="R41" s="18">
        <v>0</v>
      </c>
      <c r="S41">
        <v>1</v>
      </c>
    </row>
    <row r="42" spans="1:19">
      <c r="A42" s="1">
        <v>2</v>
      </c>
      <c r="B42" s="2">
        <v>0.20833333333333301</v>
      </c>
      <c r="C42" s="17">
        <v>26</v>
      </c>
      <c r="D42" s="16">
        <v>21.26</v>
      </c>
      <c r="E42" s="16">
        <v>0.08</v>
      </c>
      <c r="F42" s="16">
        <v>1.2</v>
      </c>
      <c r="G42" s="16">
        <v>0.31</v>
      </c>
      <c r="H42" s="16">
        <v>1.52</v>
      </c>
      <c r="I42" s="16">
        <v>1.69</v>
      </c>
      <c r="J42" s="16">
        <v>25</v>
      </c>
      <c r="K42" s="16">
        <v>8</v>
      </c>
      <c r="L42" s="17">
        <v>26.6</v>
      </c>
      <c r="M42" s="17">
        <v>73.400000000000006</v>
      </c>
      <c r="N42" s="19">
        <v>1009.7</v>
      </c>
      <c r="O42" s="17">
        <v>3</v>
      </c>
      <c r="P42" s="17">
        <v>2.72</v>
      </c>
      <c r="Q42" s="16">
        <v>83.16</v>
      </c>
      <c r="R42" s="18">
        <v>0</v>
      </c>
      <c r="S42">
        <v>1</v>
      </c>
    </row>
    <row r="43" spans="1:19">
      <c r="A43" s="1">
        <v>2</v>
      </c>
      <c r="B43" s="2">
        <v>0.25</v>
      </c>
      <c r="C43" s="17">
        <v>26.2</v>
      </c>
      <c r="D43" s="16">
        <v>20.32</v>
      </c>
      <c r="E43" s="16">
        <v>0.1</v>
      </c>
      <c r="F43" s="16">
        <v>1.06</v>
      </c>
      <c r="G43" s="16">
        <v>1.05</v>
      </c>
      <c r="H43" s="16">
        <v>2.11</v>
      </c>
      <c r="I43" s="16">
        <v>1.55</v>
      </c>
      <c r="J43" s="16">
        <v>27</v>
      </c>
      <c r="K43" s="16">
        <v>13</v>
      </c>
      <c r="L43" s="17">
        <v>26.4</v>
      </c>
      <c r="M43" s="17">
        <v>73.099999999999994</v>
      </c>
      <c r="N43" s="19">
        <v>1010</v>
      </c>
      <c r="O43" s="17">
        <v>17</v>
      </c>
      <c r="P43" s="17">
        <v>2.3199999999999998</v>
      </c>
      <c r="Q43" s="16">
        <v>92.74</v>
      </c>
      <c r="R43" s="18">
        <v>0</v>
      </c>
      <c r="S43">
        <v>1</v>
      </c>
    </row>
    <row r="44" spans="1:19">
      <c r="A44" s="1">
        <v>2</v>
      </c>
      <c r="B44" s="2">
        <v>0.29166666666666702</v>
      </c>
      <c r="C44" s="17">
        <v>26.1</v>
      </c>
      <c r="D44" s="16">
        <v>18.87</v>
      </c>
      <c r="E44" s="16">
        <v>0.12</v>
      </c>
      <c r="F44" s="16">
        <v>1.57</v>
      </c>
      <c r="G44" s="16">
        <v>2.4300000000000002</v>
      </c>
      <c r="H44" s="16">
        <v>4</v>
      </c>
      <c r="I44" s="16">
        <v>1.6</v>
      </c>
      <c r="J44" s="16">
        <v>28</v>
      </c>
      <c r="K44" s="16">
        <v>8</v>
      </c>
      <c r="L44" s="17">
        <v>27</v>
      </c>
      <c r="M44" s="17">
        <v>70.099999999999994</v>
      </c>
      <c r="N44" s="19">
        <v>1010.2</v>
      </c>
      <c r="O44" s="17">
        <v>97</v>
      </c>
      <c r="P44" s="17">
        <v>2.88</v>
      </c>
      <c r="Q44" s="16">
        <v>85.68</v>
      </c>
      <c r="R44" s="18">
        <v>0</v>
      </c>
      <c r="S44">
        <v>1</v>
      </c>
    </row>
    <row r="45" spans="1:19">
      <c r="A45" s="1">
        <v>2</v>
      </c>
      <c r="B45" s="2">
        <v>0.33333333333333298</v>
      </c>
      <c r="C45" s="17">
        <v>25.9</v>
      </c>
      <c r="D45" s="16">
        <v>19.3</v>
      </c>
      <c r="E45" s="16">
        <v>0.13</v>
      </c>
      <c r="F45" s="16">
        <v>1.69</v>
      </c>
      <c r="G45" s="16">
        <v>1.68</v>
      </c>
      <c r="H45" s="16">
        <v>3.36</v>
      </c>
      <c r="I45" s="16">
        <v>1.24</v>
      </c>
      <c r="J45" s="16">
        <v>29</v>
      </c>
      <c r="K45" s="16">
        <v>8</v>
      </c>
      <c r="L45" s="17">
        <v>27.4</v>
      </c>
      <c r="M45" s="17">
        <v>70.099999999999994</v>
      </c>
      <c r="N45" s="19">
        <v>1010.4</v>
      </c>
      <c r="O45" s="17">
        <v>182</v>
      </c>
      <c r="P45" s="16">
        <v>2.97</v>
      </c>
      <c r="Q45" s="16">
        <v>92.77</v>
      </c>
      <c r="R45" s="18">
        <v>0</v>
      </c>
      <c r="S45">
        <v>1</v>
      </c>
    </row>
    <row r="46" spans="1:19">
      <c r="A46" s="1">
        <v>2</v>
      </c>
      <c r="B46" s="2">
        <v>0.375</v>
      </c>
      <c r="C46" s="17">
        <v>25.9</v>
      </c>
      <c r="D46" s="16">
        <v>18.2</v>
      </c>
      <c r="E46" s="16">
        <v>0.15</v>
      </c>
      <c r="F46" s="16">
        <v>2.04</v>
      </c>
      <c r="G46" s="16">
        <v>2.44</v>
      </c>
      <c r="H46" s="16">
        <v>4.4800000000000004</v>
      </c>
      <c r="I46" s="16">
        <v>1.52</v>
      </c>
      <c r="J46" s="16">
        <v>30</v>
      </c>
      <c r="K46" s="16">
        <v>9</v>
      </c>
      <c r="L46" s="17">
        <v>27.8</v>
      </c>
      <c r="M46" s="17">
        <v>68.400000000000006</v>
      </c>
      <c r="N46" s="19">
        <v>1010.7</v>
      </c>
      <c r="O46" s="17">
        <v>353</v>
      </c>
      <c r="P46" s="16">
        <v>2.89</v>
      </c>
      <c r="Q46" s="16">
        <v>110.77</v>
      </c>
      <c r="R46" s="18">
        <v>0</v>
      </c>
      <c r="S46">
        <v>1</v>
      </c>
    </row>
    <row r="47" spans="1:19">
      <c r="A47" s="1">
        <v>2</v>
      </c>
      <c r="B47" s="2">
        <v>0.41666666666666702</v>
      </c>
      <c r="C47" s="17">
        <v>25.7</v>
      </c>
      <c r="D47" s="16">
        <v>22.49</v>
      </c>
      <c r="E47" s="16">
        <v>0.12</v>
      </c>
      <c r="F47" s="16">
        <v>1.62</v>
      </c>
      <c r="G47" s="16">
        <v>0.97</v>
      </c>
      <c r="H47" s="16">
        <v>2.58</v>
      </c>
      <c r="I47" s="16">
        <v>1.8</v>
      </c>
      <c r="J47" s="16">
        <v>21</v>
      </c>
      <c r="K47" s="16">
        <v>8</v>
      </c>
      <c r="L47" s="17">
        <v>29.6</v>
      </c>
      <c r="M47" s="17">
        <v>57</v>
      </c>
      <c r="N47" s="19">
        <v>1010.7</v>
      </c>
      <c r="O47" s="17">
        <v>762</v>
      </c>
      <c r="P47" s="16">
        <v>3.76</v>
      </c>
      <c r="Q47" s="16">
        <v>74.98</v>
      </c>
      <c r="R47" s="18">
        <v>0</v>
      </c>
      <c r="S47">
        <v>1</v>
      </c>
    </row>
    <row r="48" spans="1:19">
      <c r="A48" s="1">
        <v>2</v>
      </c>
      <c r="B48" s="2">
        <v>0.45833333333333298</v>
      </c>
      <c r="C48" s="17">
        <v>25.8</v>
      </c>
      <c r="D48" s="16">
        <v>22.91</v>
      </c>
      <c r="E48" s="16">
        <v>0.1</v>
      </c>
      <c r="F48" s="16">
        <v>1.5</v>
      </c>
      <c r="G48" s="16">
        <v>0.7</v>
      </c>
      <c r="H48" s="16">
        <v>2.2000000000000002</v>
      </c>
      <c r="I48" s="16">
        <v>2.13</v>
      </c>
      <c r="J48" s="16">
        <v>18</v>
      </c>
      <c r="K48" s="16">
        <v>10</v>
      </c>
      <c r="L48" s="17">
        <v>30.3</v>
      </c>
      <c r="M48" s="17">
        <v>52.9</v>
      </c>
      <c r="N48" s="19">
        <v>1010.6</v>
      </c>
      <c r="O48" s="17">
        <v>968</v>
      </c>
      <c r="P48" s="16">
        <v>4.0199999999999996</v>
      </c>
      <c r="Q48" s="16">
        <v>65.14</v>
      </c>
      <c r="R48" s="18">
        <v>0</v>
      </c>
      <c r="S48">
        <v>1</v>
      </c>
    </row>
    <row r="49" spans="1:19">
      <c r="A49" s="1">
        <v>2</v>
      </c>
      <c r="B49" s="2">
        <v>0.5</v>
      </c>
      <c r="C49" s="17">
        <v>25.8</v>
      </c>
      <c r="D49" s="16">
        <v>22.53</v>
      </c>
      <c r="E49" s="16">
        <v>0.11</v>
      </c>
      <c r="F49" s="16">
        <v>1.39</v>
      </c>
      <c r="G49" s="16">
        <v>0.73</v>
      </c>
      <c r="H49" s="16">
        <v>2.12</v>
      </c>
      <c r="I49" s="16">
        <v>2.29</v>
      </c>
      <c r="J49" s="16">
        <v>25</v>
      </c>
      <c r="K49" s="16">
        <v>7</v>
      </c>
      <c r="L49" s="17">
        <v>30.3</v>
      </c>
      <c r="M49" s="17">
        <v>54</v>
      </c>
      <c r="N49" s="19">
        <v>1010.1</v>
      </c>
      <c r="O49" s="17">
        <v>813</v>
      </c>
      <c r="P49" s="16">
        <v>3.7</v>
      </c>
      <c r="Q49" s="16">
        <v>63.37</v>
      </c>
      <c r="R49" s="18">
        <v>0</v>
      </c>
      <c r="S49">
        <v>1</v>
      </c>
    </row>
    <row r="50" spans="1:19">
      <c r="A50" s="1">
        <v>2</v>
      </c>
      <c r="B50" s="2">
        <v>0.54166666666666696</v>
      </c>
      <c r="C50" s="17">
        <v>25.6</v>
      </c>
      <c r="D50" s="16">
        <v>22.4</v>
      </c>
      <c r="E50" s="16">
        <v>0.11</v>
      </c>
      <c r="F50" s="16">
        <v>1.23</v>
      </c>
      <c r="G50" s="16">
        <v>0.59</v>
      </c>
      <c r="H50" s="16">
        <v>1.82</v>
      </c>
      <c r="I50" s="16">
        <v>2.15</v>
      </c>
      <c r="J50" s="16">
        <v>23</v>
      </c>
      <c r="K50" s="16">
        <v>5</v>
      </c>
      <c r="L50" s="17">
        <v>30.4</v>
      </c>
      <c r="M50" s="17">
        <v>54.6</v>
      </c>
      <c r="N50" s="19">
        <v>1009.3</v>
      </c>
      <c r="O50" s="17">
        <v>677</v>
      </c>
      <c r="P50" s="16">
        <v>3.9</v>
      </c>
      <c r="Q50" s="16">
        <v>56.86</v>
      </c>
      <c r="R50" s="18">
        <v>0</v>
      </c>
      <c r="S50">
        <v>1</v>
      </c>
    </row>
    <row r="51" spans="1:19">
      <c r="A51" s="1">
        <v>2</v>
      </c>
      <c r="B51" s="2">
        <v>0.58333333333333304</v>
      </c>
      <c r="C51" s="17">
        <v>25.4</v>
      </c>
      <c r="D51" s="16">
        <v>21.97</v>
      </c>
      <c r="E51" s="16">
        <v>0.12</v>
      </c>
      <c r="F51" s="16">
        <v>1.34</v>
      </c>
      <c r="G51" s="16">
        <v>0.51</v>
      </c>
      <c r="H51" s="16">
        <v>1.85</v>
      </c>
      <c r="I51" s="16">
        <v>1.88</v>
      </c>
      <c r="J51" s="16">
        <v>22</v>
      </c>
      <c r="K51" s="16">
        <v>9</v>
      </c>
      <c r="L51" s="17">
        <v>30.1</v>
      </c>
      <c r="M51" s="17">
        <v>56.4</v>
      </c>
      <c r="N51" s="19">
        <v>1008.5</v>
      </c>
      <c r="O51" s="17">
        <v>318</v>
      </c>
      <c r="P51" s="16">
        <v>4.09</v>
      </c>
      <c r="Q51" s="16">
        <v>55</v>
      </c>
      <c r="R51" s="18">
        <v>0</v>
      </c>
      <c r="S51">
        <v>1</v>
      </c>
    </row>
    <row r="52" spans="1:19">
      <c r="A52" s="1">
        <v>2</v>
      </c>
      <c r="B52" s="2">
        <v>0.625</v>
      </c>
      <c r="C52" s="17">
        <v>25.8</v>
      </c>
      <c r="D52" s="16">
        <v>21.11</v>
      </c>
      <c r="E52" s="16">
        <v>0.12</v>
      </c>
      <c r="F52" s="16">
        <v>1.46</v>
      </c>
      <c r="G52" s="16">
        <v>0.46</v>
      </c>
      <c r="H52" s="16">
        <v>1.92</v>
      </c>
      <c r="I52" s="16">
        <v>1.64</v>
      </c>
      <c r="J52" s="16">
        <v>17</v>
      </c>
      <c r="K52" s="16">
        <v>7</v>
      </c>
      <c r="L52" s="17">
        <v>29.7</v>
      </c>
      <c r="M52" s="17">
        <v>59.2</v>
      </c>
      <c r="N52" s="19">
        <v>1007.9</v>
      </c>
      <c r="O52" s="17">
        <v>329</v>
      </c>
      <c r="P52" s="16">
        <v>4.01</v>
      </c>
      <c r="Q52" s="16">
        <v>56.37</v>
      </c>
      <c r="R52" s="18">
        <v>0</v>
      </c>
      <c r="S52">
        <v>1</v>
      </c>
    </row>
    <row r="53" spans="1:19">
      <c r="A53" s="1">
        <v>2</v>
      </c>
      <c r="B53" s="2">
        <v>0.66666666666666696</v>
      </c>
      <c r="C53" s="17">
        <v>25.9</v>
      </c>
      <c r="D53" s="16">
        <v>21.14</v>
      </c>
      <c r="E53" s="16">
        <v>0.13</v>
      </c>
      <c r="F53" s="16">
        <v>1.32</v>
      </c>
      <c r="G53" s="16">
        <v>0.54</v>
      </c>
      <c r="H53" s="16">
        <v>1.86</v>
      </c>
      <c r="I53" s="16">
        <v>1.63</v>
      </c>
      <c r="J53" s="16">
        <v>25</v>
      </c>
      <c r="K53" s="16">
        <v>10</v>
      </c>
      <c r="L53" s="17">
        <v>29.4</v>
      </c>
      <c r="M53" s="17">
        <v>60.3</v>
      </c>
      <c r="N53" s="19">
        <v>1007.8</v>
      </c>
      <c r="O53" s="17">
        <v>422</v>
      </c>
      <c r="P53" s="16">
        <v>4.42</v>
      </c>
      <c r="Q53" s="16">
        <v>34.75</v>
      </c>
      <c r="R53" s="18">
        <v>0</v>
      </c>
      <c r="S53">
        <v>1</v>
      </c>
    </row>
    <row r="54" spans="1:19">
      <c r="A54" s="1">
        <v>2</v>
      </c>
      <c r="B54" s="2">
        <v>0.70833333333333304</v>
      </c>
      <c r="C54" s="17">
        <v>26</v>
      </c>
      <c r="D54" s="16">
        <v>20.95</v>
      </c>
      <c r="E54" s="16">
        <v>0.14000000000000001</v>
      </c>
      <c r="F54" s="16">
        <v>1.26</v>
      </c>
      <c r="G54" s="16">
        <v>0.75</v>
      </c>
      <c r="H54" s="16">
        <v>2.02</v>
      </c>
      <c r="I54" s="16">
        <v>1.96</v>
      </c>
      <c r="J54" s="16">
        <v>23</v>
      </c>
      <c r="K54" s="16">
        <v>11</v>
      </c>
      <c r="L54" s="17">
        <v>28.8</v>
      </c>
      <c r="M54" s="17">
        <v>64.2</v>
      </c>
      <c r="N54" s="19">
        <v>1007.7</v>
      </c>
      <c r="O54" s="17">
        <v>213</v>
      </c>
      <c r="P54" s="16">
        <v>3.65</v>
      </c>
      <c r="Q54" s="16">
        <v>41.08</v>
      </c>
      <c r="R54" s="18">
        <v>0</v>
      </c>
      <c r="S54">
        <v>1</v>
      </c>
    </row>
    <row r="55" spans="1:19">
      <c r="A55" s="1">
        <v>2</v>
      </c>
      <c r="B55" s="2">
        <v>0.75</v>
      </c>
      <c r="C55" s="17">
        <v>25.9</v>
      </c>
      <c r="D55" s="16">
        <v>19.41</v>
      </c>
      <c r="E55" s="16">
        <v>0.15</v>
      </c>
      <c r="F55" s="16">
        <v>1.1100000000000001</v>
      </c>
      <c r="G55" s="16">
        <v>0.94</v>
      </c>
      <c r="H55" s="16">
        <v>2.0499999999999998</v>
      </c>
      <c r="I55" s="16">
        <v>2.2000000000000002</v>
      </c>
      <c r="J55" s="16">
        <v>23</v>
      </c>
      <c r="K55" s="16">
        <v>10</v>
      </c>
      <c r="L55" s="17">
        <v>28</v>
      </c>
      <c r="M55" s="17">
        <v>68.3</v>
      </c>
      <c r="N55" s="19">
        <v>1007.7</v>
      </c>
      <c r="O55" s="17">
        <v>27</v>
      </c>
      <c r="P55" s="16">
        <v>2.97</v>
      </c>
      <c r="Q55" s="16">
        <v>37.69</v>
      </c>
      <c r="R55" s="18">
        <v>0</v>
      </c>
      <c r="S55">
        <v>1</v>
      </c>
    </row>
    <row r="56" spans="1:19">
      <c r="A56" s="1">
        <v>2</v>
      </c>
      <c r="B56" s="2">
        <v>0.79166666666666696</v>
      </c>
      <c r="C56" s="17">
        <v>26.2</v>
      </c>
      <c r="D56" s="16">
        <v>18.91</v>
      </c>
      <c r="E56" s="16">
        <v>0.17</v>
      </c>
      <c r="F56" s="16">
        <v>1.1599999999999999</v>
      </c>
      <c r="G56" s="16">
        <v>1.38</v>
      </c>
      <c r="H56" s="16">
        <v>2.54</v>
      </c>
      <c r="I56" s="16">
        <v>1.84</v>
      </c>
      <c r="J56" s="16">
        <v>21</v>
      </c>
      <c r="K56" s="16">
        <v>12</v>
      </c>
      <c r="L56" s="17">
        <v>27.3</v>
      </c>
      <c r="M56" s="17">
        <v>73.3</v>
      </c>
      <c r="N56" s="19">
        <v>1007.8</v>
      </c>
      <c r="O56" s="17">
        <v>2</v>
      </c>
      <c r="P56" s="16">
        <v>2.5099999999999998</v>
      </c>
      <c r="Q56" s="16">
        <v>45.81</v>
      </c>
      <c r="R56" s="18">
        <v>0</v>
      </c>
      <c r="S56">
        <v>1</v>
      </c>
    </row>
    <row r="57" spans="1:19">
      <c r="A57" s="1">
        <v>2</v>
      </c>
      <c r="B57" s="2">
        <v>0.83333333333333304</v>
      </c>
      <c r="C57" s="17">
        <v>26.1</v>
      </c>
      <c r="D57" s="16">
        <v>16.55</v>
      </c>
      <c r="E57" s="16">
        <v>0.16</v>
      </c>
      <c r="F57" s="16">
        <v>1.1499999999999999</v>
      </c>
      <c r="G57" s="16">
        <v>1.49</v>
      </c>
      <c r="H57" s="16">
        <v>2.64</v>
      </c>
      <c r="I57" s="16">
        <v>1.83</v>
      </c>
      <c r="J57" s="16">
        <v>21</v>
      </c>
      <c r="K57" s="16">
        <v>10</v>
      </c>
      <c r="L57" s="17">
        <v>27.2</v>
      </c>
      <c r="M57" s="17">
        <v>75.400000000000006</v>
      </c>
      <c r="N57" s="19">
        <v>1008.2</v>
      </c>
      <c r="O57" s="17">
        <v>3</v>
      </c>
      <c r="P57" s="16">
        <v>3.01</v>
      </c>
      <c r="Q57" s="16">
        <v>42.35</v>
      </c>
      <c r="R57" s="18">
        <v>0</v>
      </c>
      <c r="S57">
        <v>1</v>
      </c>
    </row>
    <row r="58" spans="1:19">
      <c r="A58" s="1">
        <v>2</v>
      </c>
      <c r="B58" s="2">
        <v>0.875</v>
      </c>
      <c r="C58" s="17">
        <v>26.1</v>
      </c>
      <c r="D58" s="16">
        <v>16.920000000000002</v>
      </c>
      <c r="E58" s="16">
        <v>0.16</v>
      </c>
      <c r="F58" s="16">
        <v>1.1299999999999999</v>
      </c>
      <c r="G58" s="16">
        <v>1.04</v>
      </c>
      <c r="H58" s="16">
        <v>2.17</v>
      </c>
      <c r="I58" s="16">
        <v>1.26</v>
      </c>
      <c r="J58" s="16">
        <v>19</v>
      </c>
      <c r="K58" s="16">
        <v>6</v>
      </c>
      <c r="L58" s="17">
        <v>27.3</v>
      </c>
      <c r="M58" s="17">
        <v>75.7</v>
      </c>
      <c r="N58" s="19">
        <v>1008.7</v>
      </c>
      <c r="O58" s="17">
        <v>3</v>
      </c>
      <c r="P58" s="16">
        <v>3.18</v>
      </c>
      <c r="Q58" s="16">
        <v>42.02</v>
      </c>
      <c r="R58" s="18">
        <v>0</v>
      </c>
      <c r="S58">
        <v>1</v>
      </c>
    </row>
    <row r="59" spans="1:19">
      <c r="A59" s="1">
        <v>2</v>
      </c>
      <c r="B59" s="2">
        <v>0.91666666666666696</v>
      </c>
      <c r="C59" s="17">
        <v>26</v>
      </c>
      <c r="D59" s="16">
        <v>16.239999999999998</v>
      </c>
      <c r="E59" s="16">
        <v>0.16</v>
      </c>
      <c r="F59" s="16">
        <v>1.21</v>
      </c>
      <c r="G59" s="16">
        <v>0.79</v>
      </c>
      <c r="H59" s="16">
        <v>2</v>
      </c>
      <c r="I59" s="16">
        <v>1.69</v>
      </c>
      <c r="J59" s="16">
        <v>25</v>
      </c>
      <c r="K59" s="16">
        <v>14</v>
      </c>
      <c r="L59" s="17">
        <v>27.2</v>
      </c>
      <c r="M59" s="17">
        <v>76</v>
      </c>
      <c r="N59" s="19">
        <v>1008.7</v>
      </c>
      <c r="O59" s="17">
        <v>3</v>
      </c>
      <c r="P59" s="16">
        <v>3.32</v>
      </c>
      <c r="Q59" s="16">
        <v>41.51</v>
      </c>
      <c r="R59" s="18">
        <v>0</v>
      </c>
      <c r="S59">
        <v>1</v>
      </c>
    </row>
    <row r="60" spans="1:19">
      <c r="A60" s="1">
        <v>2</v>
      </c>
      <c r="B60" s="2">
        <v>0.95833333333333304</v>
      </c>
      <c r="C60" s="17">
        <v>26.1</v>
      </c>
      <c r="D60" s="16">
        <v>16.2</v>
      </c>
      <c r="E60" s="16">
        <v>0.16</v>
      </c>
      <c r="F60" s="16">
        <v>1.2</v>
      </c>
      <c r="G60" s="16">
        <v>0.71</v>
      </c>
      <c r="H60" s="16">
        <v>1.91</v>
      </c>
      <c r="I60" s="16">
        <v>1.68</v>
      </c>
      <c r="J60" s="16">
        <v>30</v>
      </c>
      <c r="K60" s="16">
        <v>9</v>
      </c>
      <c r="L60" s="17">
        <v>27</v>
      </c>
      <c r="M60" s="17">
        <v>75.400000000000006</v>
      </c>
      <c r="N60" s="19">
        <v>1008.3</v>
      </c>
      <c r="O60" s="17">
        <v>3</v>
      </c>
      <c r="P60" s="16">
        <v>3.42</v>
      </c>
      <c r="Q60" s="16">
        <v>45.48</v>
      </c>
      <c r="R60" s="18">
        <v>0</v>
      </c>
      <c r="S60">
        <v>1</v>
      </c>
    </row>
    <row r="62" spans="1:19">
      <c r="A62" s="148" t="s">
        <v>39</v>
      </c>
      <c r="B62" s="149"/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9">
      <c r="A63" s="154" t="s">
        <v>2</v>
      </c>
      <c r="B63" s="155"/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</row>
    <row r="64" spans="1:19">
      <c r="A64" s="156" t="s">
        <v>3</v>
      </c>
      <c r="B64" s="157"/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9">
      <c r="A65" s="158" t="s">
        <v>4</v>
      </c>
      <c r="B65" s="159"/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9">
      <c r="A66" s="150" t="s">
        <v>27</v>
      </c>
      <c r="B66" s="151"/>
      <c r="C66" s="20">
        <f t="shared" ref="C66:R66" si="1">24-C62-C63-C64-C65</f>
        <v>24</v>
      </c>
      <c r="D66" s="20">
        <f t="shared" si="1"/>
        <v>24</v>
      </c>
      <c r="E66" s="20">
        <f t="shared" si="1"/>
        <v>24</v>
      </c>
      <c r="F66" s="20">
        <f t="shared" si="1"/>
        <v>24</v>
      </c>
      <c r="G66" s="20">
        <f t="shared" si="1"/>
        <v>24</v>
      </c>
      <c r="H66" s="20">
        <f t="shared" si="1"/>
        <v>24</v>
      </c>
      <c r="I66" s="20">
        <f t="shared" si="1"/>
        <v>24</v>
      </c>
      <c r="J66" s="20">
        <f t="shared" si="1"/>
        <v>24</v>
      </c>
      <c r="K66" s="20">
        <f t="shared" si="1"/>
        <v>24</v>
      </c>
      <c r="L66" s="20">
        <f t="shared" si="1"/>
        <v>24</v>
      </c>
      <c r="M66" s="20">
        <f t="shared" si="1"/>
        <v>24</v>
      </c>
      <c r="N66" s="20">
        <f t="shared" si="1"/>
        <v>24</v>
      </c>
      <c r="O66" s="20">
        <f t="shared" si="1"/>
        <v>24</v>
      </c>
      <c r="P66" s="20">
        <f t="shared" si="1"/>
        <v>24</v>
      </c>
      <c r="Q66" s="20">
        <f t="shared" si="1"/>
        <v>24</v>
      </c>
      <c r="R66" s="20">
        <f t="shared" si="1"/>
        <v>24</v>
      </c>
    </row>
    <row r="67" spans="1:19">
      <c r="A67" s="152" t="s">
        <v>28</v>
      </c>
      <c r="B67" s="153"/>
      <c r="C67" s="21">
        <f>C66/(SUM(S37:S60))</f>
        <v>1</v>
      </c>
      <c r="D67" s="21">
        <f>D66/(SUM(S37:S60))</f>
        <v>1</v>
      </c>
      <c r="E67" s="21">
        <f>E66/(SUM(S37:S60))</f>
        <v>1</v>
      </c>
      <c r="F67" s="21">
        <f>F66/(SUM(S37:S60))</f>
        <v>1</v>
      </c>
      <c r="G67" s="21">
        <f>G66/(SUM(S37:S60))</f>
        <v>1</v>
      </c>
      <c r="H67" s="21">
        <f>H66/(SUM(S37:S60))</f>
        <v>1</v>
      </c>
      <c r="I67" s="21">
        <f>I66/(SUM(S37:S60))</f>
        <v>1</v>
      </c>
      <c r="J67" s="21">
        <f>J66/(SUM(S37:S60))</f>
        <v>1</v>
      </c>
      <c r="K67" s="21">
        <f>K66/(SUM(S37:S60))</f>
        <v>1</v>
      </c>
      <c r="L67" s="21">
        <f>L66/(SUM(S37:S60))</f>
        <v>1</v>
      </c>
      <c r="M67" s="21">
        <f>M66/(SUM(S37:S60))</f>
        <v>1</v>
      </c>
      <c r="N67" s="21">
        <f>N66/(SUM(S37:S60))</f>
        <v>1</v>
      </c>
      <c r="O67" s="21">
        <f>O66/(SUM(S37:S60))</f>
        <v>1</v>
      </c>
      <c r="P67" s="21">
        <f>P66/(SUM(S37:S60))</f>
        <v>1</v>
      </c>
      <c r="Q67" s="21">
        <f>Q66/(SUM(S37:S60))</f>
        <v>1</v>
      </c>
      <c r="R67" s="21">
        <f>R66/(SUM(S37:S60))</f>
        <v>1</v>
      </c>
    </row>
    <row r="69" spans="1:19">
      <c r="A69" s="1">
        <v>3</v>
      </c>
      <c r="B69" s="2">
        <v>0</v>
      </c>
      <c r="C69" s="17">
        <v>26.1</v>
      </c>
      <c r="D69" s="16">
        <v>17.23</v>
      </c>
      <c r="E69" s="16">
        <v>0.16</v>
      </c>
      <c r="F69" s="16">
        <v>1.07</v>
      </c>
      <c r="G69" s="16">
        <v>0.93</v>
      </c>
      <c r="H69" s="16">
        <v>2</v>
      </c>
      <c r="I69" s="16">
        <v>1.48</v>
      </c>
      <c r="J69" s="16">
        <v>22</v>
      </c>
      <c r="K69" s="16">
        <v>11</v>
      </c>
      <c r="L69" s="17">
        <v>27</v>
      </c>
      <c r="M69" s="17">
        <v>75.3</v>
      </c>
      <c r="N69" s="19">
        <v>1008.2</v>
      </c>
      <c r="O69" s="17">
        <v>3</v>
      </c>
      <c r="P69" s="17">
        <v>2.91</v>
      </c>
      <c r="Q69" s="16">
        <v>49.98</v>
      </c>
      <c r="R69" s="18">
        <v>0</v>
      </c>
      <c r="S69">
        <v>1</v>
      </c>
    </row>
    <row r="70" spans="1:19">
      <c r="A70" s="1">
        <v>3</v>
      </c>
      <c r="B70" s="2">
        <v>4.1666666666666664E-2</v>
      </c>
      <c r="C70" s="17">
        <v>26.1</v>
      </c>
      <c r="D70" s="16">
        <v>17.25</v>
      </c>
      <c r="E70" s="16">
        <v>0.11</v>
      </c>
      <c r="F70" s="16">
        <v>1.17</v>
      </c>
      <c r="G70" s="16">
        <v>0.65</v>
      </c>
      <c r="H70" s="16">
        <v>1.82</v>
      </c>
      <c r="I70" s="16">
        <v>3.04</v>
      </c>
      <c r="J70" s="16">
        <v>24</v>
      </c>
      <c r="K70" s="16">
        <v>9</v>
      </c>
      <c r="L70" s="17">
        <v>27</v>
      </c>
      <c r="M70" s="17">
        <v>74.7</v>
      </c>
      <c r="N70" s="19">
        <v>1007.9</v>
      </c>
      <c r="O70" s="17">
        <v>3</v>
      </c>
      <c r="P70" s="17">
        <v>2.95</v>
      </c>
      <c r="Q70" s="16">
        <v>56.6</v>
      </c>
      <c r="R70" s="18">
        <v>0</v>
      </c>
      <c r="S70">
        <v>1</v>
      </c>
    </row>
    <row r="71" spans="1:19">
      <c r="A71" s="1">
        <v>3</v>
      </c>
      <c r="B71" s="2">
        <v>8.3333333333333301E-2</v>
      </c>
      <c r="C71" s="17">
        <v>26</v>
      </c>
      <c r="D71" s="16">
        <v>17.149999999999999</v>
      </c>
      <c r="E71" s="16">
        <v>0.11</v>
      </c>
      <c r="F71" s="16">
        <v>1.08</v>
      </c>
      <c r="G71" s="16">
        <v>0.38</v>
      </c>
      <c r="H71" s="16">
        <v>1.46</v>
      </c>
      <c r="I71" s="16">
        <v>3.32</v>
      </c>
      <c r="J71" s="16">
        <v>27</v>
      </c>
      <c r="K71" s="16">
        <v>14</v>
      </c>
      <c r="L71" s="17">
        <v>26.8</v>
      </c>
      <c r="M71" s="17">
        <v>75.2</v>
      </c>
      <c r="N71" s="19">
        <v>1007.9</v>
      </c>
      <c r="O71" s="17">
        <v>3</v>
      </c>
      <c r="P71" s="17">
        <v>2.61</v>
      </c>
      <c r="Q71" s="16">
        <v>54.09</v>
      </c>
      <c r="R71" s="18">
        <v>0</v>
      </c>
      <c r="S71">
        <v>1</v>
      </c>
    </row>
    <row r="72" spans="1:19">
      <c r="A72" s="1">
        <v>3</v>
      </c>
      <c r="B72" s="2">
        <v>0.125</v>
      </c>
      <c r="C72" s="17">
        <v>25.9</v>
      </c>
      <c r="D72" s="16">
        <v>16.940000000000001</v>
      </c>
      <c r="E72" s="16">
        <v>0.11</v>
      </c>
      <c r="F72" s="16">
        <v>1.03</v>
      </c>
      <c r="G72" s="16">
        <v>0.3</v>
      </c>
      <c r="H72" s="16">
        <v>1.33</v>
      </c>
      <c r="I72" s="16">
        <v>2.99</v>
      </c>
      <c r="J72" s="16">
        <v>24</v>
      </c>
      <c r="K72" s="16">
        <v>10</v>
      </c>
      <c r="L72" s="17">
        <v>26.8</v>
      </c>
      <c r="M72" s="17">
        <v>75.7</v>
      </c>
      <c r="N72" s="19">
        <v>1007.9</v>
      </c>
      <c r="O72" s="17">
        <v>3</v>
      </c>
      <c r="P72" s="17">
        <v>2.8</v>
      </c>
      <c r="Q72" s="16">
        <v>63.96</v>
      </c>
      <c r="R72" s="18">
        <v>0</v>
      </c>
      <c r="S72">
        <v>1</v>
      </c>
    </row>
    <row r="73" spans="1:19">
      <c r="A73" s="1">
        <v>3</v>
      </c>
      <c r="B73" s="2">
        <v>0.16666666666666699</v>
      </c>
      <c r="C73" s="17">
        <v>26</v>
      </c>
      <c r="D73" s="16">
        <v>16.71</v>
      </c>
      <c r="E73" s="16">
        <v>0.11</v>
      </c>
      <c r="F73" s="16">
        <v>0.87</v>
      </c>
      <c r="G73" s="16">
        <v>0.44</v>
      </c>
      <c r="H73" s="16">
        <v>1.31</v>
      </c>
      <c r="I73" s="16">
        <v>3.09</v>
      </c>
      <c r="J73" s="16">
        <v>27</v>
      </c>
      <c r="K73" s="16">
        <v>10</v>
      </c>
      <c r="L73" s="17">
        <v>26.7</v>
      </c>
      <c r="M73" s="17">
        <v>75.5</v>
      </c>
      <c r="N73" s="19">
        <v>1007.9</v>
      </c>
      <c r="O73" s="17">
        <v>2</v>
      </c>
      <c r="P73" s="17">
        <v>2.64</v>
      </c>
      <c r="Q73" s="16">
        <v>58.62</v>
      </c>
      <c r="R73" s="18">
        <v>0</v>
      </c>
      <c r="S73">
        <v>1</v>
      </c>
    </row>
    <row r="74" spans="1:19">
      <c r="A74" s="1">
        <v>3</v>
      </c>
      <c r="B74" s="2">
        <v>0.20833333333333301</v>
      </c>
      <c r="C74" s="17">
        <v>26.2</v>
      </c>
      <c r="D74" s="16">
        <v>16.739999999999998</v>
      </c>
      <c r="E74" s="16">
        <v>0.11</v>
      </c>
      <c r="F74" s="16">
        <v>1.1299999999999999</v>
      </c>
      <c r="G74" s="16">
        <v>0.61</v>
      </c>
      <c r="H74" s="16">
        <v>1.74</v>
      </c>
      <c r="I74" s="16">
        <v>3.37</v>
      </c>
      <c r="J74" s="16">
        <v>23</v>
      </c>
      <c r="K74" s="16">
        <v>9</v>
      </c>
      <c r="L74" s="17">
        <v>26.6</v>
      </c>
      <c r="M74" s="17">
        <v>75.3</v>
      </c>
      <c r="N74" s="19">
        <v>1008.4</v>
      </c>
      <c r="O74" s="17">
        <v>3</v>
      </c>
      <c r="P74" s="17">
        <v>2.39</v>
      </c>
      <c r="Q74" s="16">
        <v>54.98</v>
      </c>
      <c r="R74" s="18">
        <v>0</v>
      </c>
      <c r="S74">
        <v>1</v>
      </c>
    </row>
    <row r="75" spans="1:19">
      <c r="A75" s="1">
        <v>3</v>
      </c>
      <c r="B75" s="2">
        <v>0.25</v>
      </c>
      <c r="C75" s="17">
        <v>26.1</v>
      </c>
      <c r="D75" s="16">
        <v>16.29</v>
      </c>
      <c r="E75" s="16">
        <v>0.12</v>
      </c>
      <c r="F75" s="16">
        <v>1.1599999999999999</v>
      </c>
      <c r="G75" s="16">
        <v>0.87</v>
      </c>
      <c r="H75" s="16">
        <v>2.0299999999999998</v>
      </c>
      <c r="I75" s="16">
        <v>3.02</v>
      </c>
      <c r="J75" s="16">
        <v>26</v>
      </c>
      <c r="K75" s="16">
        <v>11</v>
      </c>
      <c r="L75" s="17">
        <v>26.7</v>
      </c>
      <c r="M75" s="17">
        <v>75</v>
      </c>
      <c r="N75" s="19">
        <v>1009</v>
      </c>
      <c r="O75" s="17">
        <v>10</v>
      </c>
      <c r="P75" s="17">
        <v>1.98</v>
      </c>
      <c r="Q75" s="16">
        <v>62.39</v>
      </c>
      <c r="R75" s="18">
        <v>0</v>
      </c>
      <c r="S75">
        <v>1</v>
      </c>
    </row>
    <row r="76" spans="1:19">
      <c r="A76" s="1">
        <v>3</v>
      </c>
      <c r="B76" s="2">
        <v>0.29166666666666702</v>
      </c>
      <c r="C76" s="17">
        <v>26</v>
      </c>
      <c r="D76" s="16">
        <v>16.149999999999999</v>
      </c>
      <c r="E76" s="16">
        <v>0.13</v>
      </c>
      <c r="F76" s="16">
        <v>1.3</v>
      </c>
      <c r="G76" s="16">
        <v>1.1000000000000001</v>
      </c>
      <c r="H76" s="16">
        <v>2.41</v>
      </c>
      <c r="I76" s="16">
        <v>2.87</v>
      </c>
      <c r="J76" s="16">
        <v>26</v>
      </c>
      <c r="K76" s="16">
        <v>13</v>
      </c>
      <c r="L76" s="17">
        <v>27.2</v>
      </c>
      <c r="M76" s="17">
        <v>73.400000000000006</v>
      </c>
      <c r="N76" s="19">
        <v>1009.2</v>
      </c>
      <c r="O76" s="17">
        <v>99</v>
      </c>
      <c r="P76" s="17">
        <v>2.46</v>
      </c>
      <c r="Q76" s="16">
        <v>59.6</v>
      </c>
      <c r="R76" s="18">
        <v>0</v>
      </c>
      <c r="S76">
        <v>1</v>
      </c>
    </row>
    <row r="77" spans="1:19">
      <c r="A77" s="1">
        <v>3</v>
      </c>
      <c r="B77" s="2">
        <v>0.33333333333333298</v>
      </c>
      <c r="C77" s="17">
        <v>25.8</v>
      </c>
      <c r="D77" s="16">
        <v>17.579999999999998</v>
      </c>
      <c r="E77" s="16">
        <v>0.12</v>
      </c>
      <c r="F77" s="16">
        <v>1.3</v>
      </c>
      <c r="G77" s="16">
        <v>0.53</v>
      </c>
      <c r="H77" s="16">
        <v>1.84</v>
      </c>
      <c r="I77" s="16">
        <v>2.99</v>
      </c>
      <c r="J77" s="16">
        <v>25</v>
      </c>
      <c r="K77" s="16">
        <v>13</v>
      </c>
      <c r="L77" s="17">
        <v>28</v>
      </c>
      <c r="M77" s="17">
        <v>69.3</v>
      </c>
      <c r="N77" s="19">
        <v>1009.1</v>
      </c>
      <c r="O77" s="17">
        <v>284</v>
      </c>
      <c r="P77" s="16">
        <v>4.1100000000000003</v>
      </c>
      <c r="Q77" s="16">
        <v>59.23</v>
      </c>
      <c r="R77" s="18">
        <v>0</v>
      </c>
      <c r="S77">
        <v>1</v>
      </c>
    </row>
    <row r="78" spans="1:19">
      <c r="A78" s="1">
        <v>3</v>
      </c>
      <c r="B78" s="2">
        <v>0.375</v>
      </c>
      <c r="C78" s="17">
        <v>25.8</v>
      </c>
      <c r="D78" s="16">
        <v>17.13</v>
      </c>
      <c r="E78" s="16">
        <v>0.13</v>
      </c>
      <c r="F78" s="16">
        <v>1.46</v>
      </c>
      <c r="G78" s="16">
        <v>0.54</v>
      </c>
      <c r="H78" s="16">
        <v>2</v>
      </c>
      <c r="I78" s="16">
        <v>3.28</v>
      </c>
      <c r="J78" s="16">
        <v>23</v>
      </c>
      <c r="K78" s="16">
        <v>11</v>
      </c>
      <c r="L78" s="17">
        <v>28.4</v>
      </c>
      <c r="M78" s="17">
        <v>68.3</v>
      </c>
      <c r="N78" s="19">
        <v>1009.3</v>
      </c>
      <c r="O78" s="17">
        <v>393</v>
      </c>
      <c r="P78" s="16">
        <v>3.42</v>
      </c>
      <c r="Q78" s="16">
        <v>63.86</v>
      </c>
      <c r="R78" s="18">
        <v>0</v>
      </c>
      <c r="S78">
        <v>1</v>
      </c>
    </row>
    <row r="79" spans="1:19">
      <c r="A79" s="1">
        <v>3</v>
      </c>
      <c r="B79" s="2">
        <v>0.41666666666666702</v>
      </c>
      <c r="C79" s="17">
        <v>25.9</v>
      </c>
      <c r="D79" s="16">
        <v>18.079999999999998</v>
      </c>
      <c r="E79" s="16">
        <v>0.13</v>
      </c>
      <c r="F79" s="16">
        <v>1.2</v>
      </c>
      <c r="G79" s="16">
        <v>0.56000000000000005</v>
      </c>
      <c r="H79" s="16">
        <v>1.76</v>
      </c>
      <c r="I79" s="16">
        <v>3.33</v>
      </c>
      <c r="J79" s="16">
        <v>24</v>
      </c>
      <c r="K79" s="16">
        <v>16</v>
      </c>
      <c r="L79" s="17">
        <v>29.2</v>
      </c>
      <c r="M79" s="17">
        <v>63.7</v>
      </c>
      <c r="N79" s="19">
        <v>1009.1</v>
      </c>
      <c r="O79" s="17">
        <v>714</v>
      </c>
      <c r="P79" s="16">
        <v>4.38</v>
      </c>
      <c r="Q79" s="16">
        <v>59.45</v>
      </c>
      <c r="R79" s="18">
        <v>0</v>
      </c>
      <c r="S79">
        <v>1</v>
      </c>
    </row>
    <row r="80" spans="1:19">
      <c r="A80" s="1">
        <v>3</v>
      </c>
      <c r="B80" s="2">
        <v>0.45833333333333298</v>
      </c>
      <c r="C80" s="17">
        <v>25.7</v>
      </c>
      <c r="D80" s="16">
        <v>18.579999999999998</v>
      </c>
      <c r="E80" s="16">
        <v>0.1</v>
      </c>
      <c r="F80" s="16">
        <v>1.4</v>
      </c>
      <c r="G80" s="16">
        <v>0.56000000000000005</v>
      </c>
      <c r="H80" s="16">
        <v>1.96</v>
      </c>
      <c r="I80" s="16">
        <v>3.52</v>
      </c>
      <c r="J80" s="16">
        <v>23</v>
      </c>
      <c r="K80" s="16">
        <v>10</v>
      </c>
      <c r="L80" s="17">
        <v>29.9</v>
      </c>
      <c r="M80" s="17">
        <v>59.3</v>
      </c>
      <c r="N80" s="19">
        <v>1009.1</v>
      </c>
      <c r="O80" s="17">
        <v>952</v>
      </c>
      <c r="P80" s="16">
        <v>4.84</v>
      </c>
      <c r="Q80" s="16">
        <v>59.71</v>
      </c>
      <c r="R80" s="18">
        <v>0</v>
      </c>
      <c r="S80">
        <v>1</v>
      </c>
    </row>
    <row r="81" spans="1:19">
      <c r="A81" s="1">
        <v>3</v>
      </c>
      <c r="B81" s="2">
        <v>0.5</v>
      </c>
      <c r="C81" s="17">
        <v>25.7</v>
      </c>
      <c r="D81" s="16">
        <v>18.79</v>
      </c>
      <c r="E81" s="16">
        <v>0.08</v>
      </c>
      <c r="F81" s="16">
        <v>1.38</v>
      </c>
      <c r="G81" s="16">
        <v>0.46</v>
      </c>
      <c r="H81" s="16">
        <v>1.84</v>
      </c>
      <c r="I81" s="16">
        <v>3.66</v>
      </c>
      <c r="J81" s="16">
        <v>25</v>
      </c>
      <c r="K81" s="16">
        <v>12</v>
      </c>
      <c r="L81" s="17">
        <v>29.9</v>
      </c>
      <c r="M81" s="17">
        <v>60.3</v>
      </c>
      <c r="N81" s="19">
        <v>1008.8</v>
      </c>
      <c r="O81" s="17">
        <v>763</v>
      </c>
      <c r="P81" s="16">
        <v>4.51</v>
      </c>
      <c r="Q81" s="16">
        <v>53.62</v>
      </c>
      <c r="R81" s="18">
        <v>0</v>
      </c>
      <c r="S81">
        <v>1</v>
      </c>
    </row>
    <row r="82" spans="1:19">
      <c r="A82" s="1">
        <v>3</v>
      </c>
      <c r="B82" s="2">
        <v>0.54166666666666696</v>
      </c>
      <c r="C82" s="17">
        <v>25.6</v>
      </c>
      <c r="D82" s="16">
        <v>20.28</v>
      </c>
      <c r="E82" s="16">
        <v>0.09</v>
      </c>
      <c r="F82" s="16">
        <v>1.31</v>
      </c>
      <c r="G82" s="16">
        <v>0.46</v>
      </c>
      <c r="H82" s="16">
        <v>1.76</v>
      </c>
      <c r="I82" s="16">
        <v>3.78</v>
      </c>
      <c r="J82" s="16">
        <v>21</v>
      </c>
      <c r="K82" s="16">
        <v>15</v>
      </c>
      <c r="L82" s="17">
        <v>30.2</v>
      </c>
      <c r="M82" s="17">
        <v>58.7</v>
      </c>
      <c r="N82" s="19">
        <v>1008.2</v>
      </c>
      <c r="O82" s="17">
        <v>680</v>
      </c>
      <c r="P82" s="16">
        <v>4.43</v>
      </c>
      <c r="Q82" s="16">
        <v>63.04</v>
      </c>
      <c r="R82" s="18">
        <v>0</v>
      </c>
      <c r="S82">
        <v>1</v>
      </c>
    </row>
    <row r="83" spans="1:19">
      <c r="A83" s="1">
        <v>3</v>
      </c>
      <c r="B83" s="2">
        <v>0.58333333333333304</v>
      </c>
      <c r="C83" s="17">
        <v>25.5</v>
      </c>
      <c r="D83" s="16">
        <v>18.72</v>
      </c>
      <c r="E83" s="16">
        <v>0.09</v>
      </c>
      <c r="F83" s="16">
        <v>1.36</v>
      </c>
      <c r="G83" s="16">
        <v>0.42</v>
      </c>
      <c r="H83" s="16">
        <v>1.78</v>
      </c>
      <c r="I83" s="16">
        <v>3.77</v>
      </c>
      <c r="J83" s="16">
        <v>27</v>
      </c>
      <c r="K83" s="16">
        <v>13</v>
      </c>
      <c r="L83" s="17">
        <v>30.2</v>
      </c>
      <c r="M83" s="17">
        <v>58.5</v>
      </c>
      <c r="N83" s="19">
        <v>1007.8</v>
      </c>
      <c r="O83" s="17">
        <v>378</v>
      </c>
      <c r="P83" s="16">
        <v>4.5599999999999996</v>
      </c>
      <c r="Q83" s="16">
        <v>53.4</v>
      </c>
      <c r="R83" s="18">
        <v>0</v>
      </c>
      <c r="S83">
        <v>1</v>
      </c>
    </row>
    <row r="84" spans="1:19">
      <c r="A84" s="1">
        <v>3</v>
      </c>
      <c r="B84" s="2">
        <v>0.625</v>
      </c>
      <c r="C84" s="17">
        <v>25.4</v>
      </c>
      <c r="D84" s="16">
        <v>19.66</v>
      </c>
      <c r="E84" s="16">
        <v>0.12</v>
      </c>
      <c r="F84" s="16">
        <v>1.43</v>
      </c>
      <c r="G84" s="16">
        <v>0.44</v>
      </c>
      <c r="H84" s="16">
        <v>1.86</v>
      </c>
      <c r="I84" s="16">
        <v>3.92</v>
      </c>
      <c r="J84" s="16">
        <v>23</v>
      </c>
      <c r="K84" s="16">
        <v>11</v>
      </c>
      <c r="L84" s="17">
        <v>30</v>
      </c>
      <c r="M84" s="17">
        <v>61.5</v>
      </c>
      <c r="N84" s="19">
        <v>1007.1</v>
      </c>
      <c r="O84" s="17">
        <v>337</v>
      </c>
      <c r="P84" s="16">
        <v>4.58</v>
      </c>
      <c r="Q84" s="16">
        <v>45.77</v>
      </c>
      <c r="R84" s="18">
        <v>0</v>
      </c>
      <c r="S84">
        <v>1</v>
      </c>
    </row>
    <row r="85" spans="1:19">
      <c r="A85" s="1">
        <v>3</v>
      </c>
      <c r="B85" s="2">
        <v>0.66666666666666696</v>
      </c>
      <c r="C85" s="17">
        <v>25.7</v>
      </c>
      <c r="D85" s="16">
        <v>21.11</v>
      </c>
      <c r="E85" s="16">
        <v>0.12</v>
      </c>
      <c r="F85" s="16">
        <v>1.31</v>
      </c>
      <c r="G85" s="16">
        <v>0.56000000000000005</v>
      </c>
      <c r="H85" s="16">
        <v>1.87</v>
      </c>
      <c r="I85" s="16">
        <v>3.9</v>
      </c>
      <c r="J85" s="16">
        <v>29</v>
      </c>
      <c r="K85" s="16">
        <v>9</v>
      </c>
      <c r="L85" s="17">
        <v>29.7</v>
      </c>
      <c r="M85" s="17">
        <v>63.7</v>
      </c>
      <c r="N85" s="19">
        <v>1006.8</v>
      </c>
      <c r="O85" s="17">
        <v>366</v>
      </c>
      <c r="P85" s="16">
        <v>4.17</v>
      </c>
      <c r="Q85" s="16">
        <v>40.9</v>
      </c>
      <c r="R85" s="18">
        <v>0</v>
      </c>
      <c r="S85">
        <v>1</v>
      </c>
    </row>
    <row r="86" spans="1:19">
      <c r="A86" s="1">
        <v>3</v>
      </c>
      <c r="B86" s="2">
        <v>0.70833333333333304</v>
      </c>
      <c r="C86" s="17">
        <v>25.8</v>
      </c>
      <c r="D86" s="16">
        <v>17.77</v>
      </c>
      <c r="E86" s="16">
        <v>0.11</v>
      </c>
      <c r="F86" s="16">
        <v>1.29</v>
      </c>
      <c r="G86" s="16">
        <v>0.56999999999999995</v>
      </c>
      <c r="H86" s="16">
        <v>1.85</v>
      </c>
      <c r="I86" s="16">
        <v>4.09</v>
      </c>
      <c r="J86" s="16">
        <v>25</v>
      </c>
      <c r="K86" s="16">
        <v>11</v>
      </c>
      <c r="L86" s="17">
        <v>29.1</v>
      </c>
      <c r="M86" s="17">
        <v>66.7</v>
      </c>
      <c r="N86" s="19">
        <v>1006.9</v>
      </c>
      <c r="O86" s="17">
        <v>199</v>
      </c>
      <c r="P86" s="16">
        <v>3.6</v>
      </c>
      <c r="Q86" s="16">
        <v>40.93</v>
      </c>
      <c r="R86" s="18">
        <v>0</v>
      </c>
      <c r="S86">
        <v>1</v>
      </c>
    </row>
    <row r="87" spans="1:19">
      <c r="A87" s="1">
        <v>3</v>
      </c>
      <c r="B87" s="2">
        <v>0.75</v>
      </c>
      <c r="C87" s="17">
        <v>25.9</v>
      </c>
      <c r="D87" s="16">
        <v>14.58</v>
      </c>
      <c r="E87" s="16">
        <v>0.14000000000000001</v>
      </c>
      <c r="F87" s="16">
        <v>1.35</v>
      </c>
      <c r="G87" s="16">
        <v>1.67</v>
      </c>
      <c r="H87" s="16">
        <v>3.02</v>
      </c>
      <c r="I87" s="16">
        <v>3.93</v>
      </c>
      <c r="J87" s="16">
        <v>35</v>
      </c>
      <c r="K87" s="16">
        <v>16</v>
      </c>
      <c r="L87" s="17">
        <v>28.3</v>
      </c>
      <c r="M87" s="17">
        <v>71.3</v>
      </c>
      <c r="N87" s="19">
        <v>1007.4</v>
      </c>
      <c r="O87" s="17">
        <v>29</v>
      </c>
      <c r="P87" s="16">
        <v>2.98</v>
      </c>
      <c r="Q87" s="16">
        <v>42.17</v>
      </c>
      <c r="R87" s="18">
        <v>0</v>
      </c>
      <c r="S87">
        <v>1</v>
      </c>
    </row>
    <row r="88" spans="1:19">
      <c r="A88" s="1">
        <v>3</v>
      </c>
      <c r="B88" s="2">
        <v>0.79166666666666696</v>
      </c>
      <c r="C88" s="17">
        <v>26.2</v>
      </c>
      <c r="D88" s="16">
        <v>14.06</v>
      </c>
      <c r="E88" s="16">
        <v>0.13</v>
      </c>
      <c r="F88" s="16">
        <v>1.24</v>
      </c>
      <c r="G88" s="16">
        <v>2.02</v>
      </c>
      <c r="H88" s="16">
        <v>3.26</v>
      </c>
      <c r="I88" s="16">
        <v>3.55</v>
      </c>
      <c r="J88" s="16">
        <v>28</v>
      </c>
      <c r="K88" s="16">
        <v>14</v>
      </c>
      <c r="L88" s="17">
        <v>27.6</v>
      </c>
      <c r="M88" s="17">
        <v>73.7</v>
      </c>
      <c r="N88" s="19">
        <v>1007.5</v>
      </c>
      <c r="O88" s="17">
        <v>2</v>
      </c>
      <c r="P88" s="16">
        <v>2.5099999999999998</v>
      </c>
      <c r="Q88" s="16">
        <v>45.82</v>
      </c>
      <c r="R88" s="18">
        <v>0</v>
      </c>
      <c r="S88">
        <v>1</v>
      </c>
    </row>
    <row r="89" spans="1:19">
      <c r="A89" s="1">
        <v>3</v>
      </c>
      <c r="B89" s="2">
        <v>0.83333333333333304</v>
      </c>
      <c r="C89" s="17">
        <v>26.2</v>
      </c>
      <c r="D89" s="16">
        <v>15.11</v>
      </c>
      <c r="E89" s="16">
        <v>0.14000000000000001</v>
      </c>
      <c r="F89" s="16">
        <v>1.23</v>
      </c>
      <c r="G89" s="16">
        <v>2.02</v>
      </c>
      <c r="H89" s="16">
        <v>3.25</v>
      </c>
      <c r="I89" s="16">
        <v>3.17</v>
      </c>
      <c r="J89" s="16">
        <v>27</v>
      </c>
      <c r="K89" s="16">
        <v>11</v>
      </c>
      <c r="L89" s="17">
        <v>27.4</v>
      </c>
      <c r="M89" s="17">
        <v>75.3</v>
      </c>
      <c r="N89" s="19">
        <v>1007.9</v>
      </c>
      <c r="O89" s="17">
        <v>2</v>
      </c>
      <c r="P89" s="16">
        <v>2.4</v>
      </c>
      <c r="Q89" s="16">
        <v>46.39</v>
      </c>
      <c r="R89" s="18">
        <v>0</v>
      </c>
      <c r="S89">
        <v>1</v>
      </c>
    </row>
    <row r="90" spans="1:19">
      <c r="A90" s="1">
        <v>3</v>
      </c>
      <c r="B90" s="2">
        <v>0.875</v>
      </c>
      <c r="C90" s="17">
        <v>26</v>
      </c>
      <c r="D90" s="16">
        <v>12.99</v>
      </c>
      <c r="E90" s="16">
        <v>0.14000000000000001</v>
      </c>
      <c r="F90" s="16">
        <v>1.35</v>
      </c>
      <c r="G90" s="16">
        <v>1.84</v>
      </c>
      <c r="H90" s="16">
        <v>3.19</v>
      </c>
      <c r="I90" s="16">
        <v>3.47</v>
      </c>
      <c r="J90" s="16">
        <v>26</v>
      </c>
      <c r="K90" s="16">
        <v>9</v>
      </c>
      <c r="L90" s="17">
        <v>27.4</v>
      </c>
      <c r="M90" s="17">
        <v>75.400000000000006</v>
      </c>
      <c r="N90" s="19">
        <v>1008.4</v>
      </c>
      <c r="O90" s="17">
        <v>3</v>
      </c>
      <c r="P90" s="16">
        <v>2.83</v>
      </c>
      <c r="Q90" s="16">
        <v>41.83</v>
      </c>
      <c r="R90" s="18">
        <v>0</v>
      </c>
      <c r="S90">
        <v>1</v>
      </c>
    </row>
    <row r="91" spans="1:19">
      <c r="A91" s="1">
        <v>3</v>
      </c>
      <c r="B91" s="2">
        <v>0.91666666666666696</v>
      </c>
      <c r="C91" s="17">
        <v>26.1</v>
      </c>
      <c r="D91" s="16">
        <v>13.69</v>
      </c>
      <c r="E91" s="16">
        <v>0.12</v>
      </c>
      <c r="F91" s="16">
        <v>1.2</v>
      </c>
      <c r="G91" s="16">
        <v>0.95</v>
      </c>
      <c r="H91" s="16">
        <v>2.15</v>
      </c>
      <c r="I91" s="16">
        <v>3.25</v>
      </c>
      <c r="J91" s="16">
        <v>26</v>
      </c>
      <c r="K91" s="16">
        <v>15</v>
      </c>
      <c r="L91" s="17">
        <v>27.3</v>
      </c>
      <c r="M91" s="17">
        <v>76.3</v>
      </c>
      <c r="N91" s="19">
        <v>1008.4</v>
      </c>
      <c r="O91" s="17">
        <v>3</v>
      </c>
      <c r="P91" s="16">
        <v>2.84</v>
      </c>
      <c r="Q91" s="16">
        <v>43.27</v>
      </c>
      <c r="R91" s="18">
        <v>0</v>
      </c>
      <c r="S91">
        <v>1</v>
      </c>
    </row>
    <row r="92" spans="1:19">
      <c r="A92" s="1">
        <v>3</v>
      </c>
      <c r="B92" s="2">
        <v>0.95833333333333304</v>
      </c>
      <c r="C92" s="17">
        <v>26.1</v>
      </c>
      <c r="D92" s="16">
        <v>14.94</v>
      </c>
      <c r="E92" s="16">
        <v>0.08</v>
      </c>
      <c r="F92" s="16">
        <v>1.25</v>
      </c>
      <c r="G92" s="16">
        <v>0.61</v>
      </c>
      <c r="H92" s="16">
        <v>1.86</v>
      </c>
      <c r="I92" s="16">
        <v>3.41</v>
      </c>
      <c r="J92" s="16">
        <v>22</v>
      </c>
      <c r="K92" s="16">
        <v>12</v>
      </c>
      <c r="L92" s="17">
        <v>27.3</v>
      </c>
      <c r="M92" s="17">
        <v>75.599999999999994</v>
      </c>
      <c r="N92" s="19">
        <v>1008.2</v>
      </c>
      <c r="O92" s="17">
        <v>3</v>
      </c>
      <c r="P92" s="16">
        <v>3.03</v>
      </c>
      <c r="Q92" s="16">
        <v>41.48</v>
      </c>
      <c r="R92" s="18">
        <v>0</v>
      </c>
      <c r="S92">
        <v>1</v>
      </c>
    </row>
    <row r="94" spans="1:19">
      <c r="A94" s="148" t="s">
        <v>39</v>
      </c>
      <c r="B94" s="149"/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</row>
    <row r="95" spans="1:19">
      <c r="A95" s="154" t="s">
        <v>2</v>
      </c>
      <c r="B95" s="155"/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</row>
    <row r="96" spans="1:19">
      <c r="A96" s="156" t="s">
        <v>3</v>
      </c>
      <c r="B96" s="157"/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</row>
    <row r="97" spans="1:19">
      <c r="A97" s="158" t="s">
        <v>4</v>
      </c>
      <c r="B97" s="159"/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</row>
    <row r="98" spans="1:19">
      <c r="A98" s="150" t="s">
        <v>27</v>
      </c>
      <c r="B98" s="151"/>
      <c r="C98" s="20">
        <f t="shared" ref="C98:R98" si="2">24-C94-C95-C96-C97</f>
        <v>24</v>
      </c>
      <c r="D98" s="20">
        <f t="shared" si="2"/>
        <v>24</v>
      </c>
      <c r="E98" s="20">
        <f t="shared" si="2"/>
        <v>24</v>
      </c>
      <c r="F98" s="20">
        <f t="shared" si="2"/>
        <v>24</v>
      </c>
      <c r="G98" s="20">
        <f t="shared" si="2"/>
        <v>24</v>
      </c>
      <c r="H98" s="20">
        <f t="shared" si="2"/>
        <v>24</v>
      </c>
      <c r="I98" s="20">
        <f t="shared" si="2"/>
        <v>24</v>
      </c>
      <c r="J98" s="20">
        <f t="shared" si="2"/>
        <v>24</v>
      </c>
      <c r="K98" s="20">
        <f t="shared" si="2"/>
        <v>24</v>
      </c>
      <c r="L98" s="20">
        <f t="shared" si="2"/>
        <v>24</v>
      </c>
      <c r="M98" s="20">
        <f t="shared" si="2"/>
        <v>24</v>
      </c>
      <c r="N98" s="20">
        <f t="shared" si="2"/>
        <v>24</v>
      </c>
      <c r="O98" s="20">
        <f t="shared" si="2"/>
        <v>24</v>
      </c>
      <c r="P98" s="20">
        <f t="shared" si="2"/>
        <v>24</v>
      </c>
      <c r="Q98" s="20">
        <f t="shared" si="2"/>
        <v>24</v>
      </c>
      <c r="R98" s="20">
        <f t="shared" si="2"/>
        <v>24</v>
      </c>
    </row>
    <row r="99" spans="1:19">
      <c r="A99" s="152" t="s">
        <v>28</v>
      </c>
      <c r="B99" s="153"/>
      <c r="C99" s="21">
        <f>C98/(SUM(S69:S92))</f>
        <v>1</v>
      </c>
      <c r="D99" s="21">
        <f>D98/(SUM(S69:S92))</f>
        <v>1</v>
      </c>
      <c r="E99" s="21">
        <f>E98/(SUM(S69:S92))</f>
        <v>1</v>
      </c>
      <c r="F99" s="21">
        <f>F98/(SUM(S69:S92))</f>
        <v>1</v>
      </c>
      <c r="G99" s="21">
        <f>G98/(SUM(S69:S92))</f>
        <v>1</v>
      </c>
      <c r="H99" s="21">
        <f>H98/(SUM(S69:S92))</f>
        <v>1</v>
      </c>
      <c r="I99" s="21">
        <f>I98/(SUM(S69:S92))</f>
        <v>1</v>
      </c>
      <c r="J99" s="21">
        <f>J98/(SUM(S69:S92))</f>
        <v>1</v>
      </c>
      <c r="K99" s="21">
        <f>K98/(SUM(S69:S92))</f>
        <v>1</v>
      </c>
      <c r="L99" s="21">
        <f>L98/(SUM(S69:S92))</f>
        <v>1</v>
      </c>
      <c r="M99" s="21">
        <f>M98/(SUM(S69:S92))</f>
        <v>1</v>
      </c>
      <c r="N99" s="21">
        <f>N98/(SUM(S69:S92))</f>
        <v>1</v>
      </c>
      <c r="O99" s="21">
        <f>O98/(SUM(S69:S92))</f>
        <v>1</v>
      </c>
      <c r="P99" s="21">
        <f>P98/(SUM(S69:S92))</f>
        <v>1</v>
      </c>
      <c r="Q99" s="21">
        <f>Q98/(SUM(S69:S92))</f>
        <v>1</v>
      </c>
      <c r="R99" s="21">
        <f>R98/(SUM(S69:S92))</f>
        <v>1</v>
      </c>
    </row>
    <row r="101" spans="1:19">
      <c r="A101" s="1">
        <v>4</v>
      </c>
      <c r="B101" s="2">
        <v>0</v>
      </c>
      <c r="C101" s="17">
        <v>26.1</v>
      </c>
      <c r="D101" s="16">
        <v>15.36</v>
      </c>
      <c r="E101" s="16">
        <v>0.08</v>
      </c>
      <c r="F101" s="16">
        <v>1.06</v>
      </c>
      <c r="G101" s="16">
        <v>0.42</v>
      </c>
      <c r="H101" s="16">
        <v>1.48</v>
      </c>
      <c r="I101" s="16">
        <v>3.01</v>
      </c>
      <c r="J101" s="16">
        <v>20</v>
      </c>
      <c r="K101" s="16">
        <v>9</v>
      </c>
      <c r="L101" s="17">
        <v>27.2</v>
      </c>
      <c r="M101" s="17">
        <v>75.8</v>
      </c>
      <c r="N101" s="19">
        <v>1008.1</v>
      </c>
      <c r="O101" s="17">
        <v>3</v>
      </c>
      <c r="P101" s="17">
        <v>2.91</v>
      </c>
      <c r="Q101" s="16">
        <v>40.93</v>
      </c>
      <c r="R101" s="18">
        <v>0</v>
      </c>
      <c r="S101">
        <v>1</v>
      </c>
    </row>
    <row r="102" spans="1:19">
      <c r="A102" s="1">
        <v>4</v>
      </c>
      <c r="B102" s="2">
        <v>4.1666666666666664E-2</v>
      </c>
      <c r="C102" s="17">
        <v>26.1</v>
      </c>
      <c r="D102" s="16">
        <v>15.81</v>
      </c>
      <c r="E102" s="16">
        <v>0.15</v>
      </c>
      <c r="F102" s="16">
        <v>1.18</v>
      </c>
      <c r="G102" s="16">
        <v>0.31</v>
      </c>
      <c r="H102" s="16">
        <v>1.49</v>
      </c>
      <c r="I102" s="16">
        <v>1.98</v>
      </c>
      <c r="J102" s="16">
        <v>26</v>
      </c>
      <c r="K102" s="16">
        <v>9</v>
      </c>
      <c r="L102" s="17">
        <v>27</v>
      </c>
      <c r="M102" s="17">
        <v>75.900000000000006</v>
      </c>
      <c r="N102" s="19">
        <v>1007.8</v>
      </c>
      <c r="O102" s="17">
        <v>2</v>
      </c>
      <c r="P102" s="17">
        <v>2.76</v>
      </c>
      <c r="Q102" s="16">
        <v>45.56</v>
      </c>
      <c r="R102" s="18">
        <v>0</v>
      </c>
      <c r="S102">
        <v>1</v>
      </c>
    </row>
    <row r="103" spans="1:19">
      <c r="A103" s="1">
        <v>4</v>
      </c>
      <c r="B103" s="2">
        <v>8.3333333333333301E-2</v>
      </c>
      <c r="C103" s="17">
        <v>26</v>
      </c>
      <c r="D103" s="16">
        <v>15.24</v>
      </c>
      <c r="E103" s="16">
        <v>0.16</v>
      </c>
      <c r="F103" s="16">
        <v>1.1000000000000001</v>
      </c>
      <c r="G103" s="16">
        <v>0.13</v>
      </c>
      <c r="H103" s="16">
        <v>1.22</v>
      </c>
      <c r="I103" s="16">
        <v>1.88</v>
      </c>
      <c r="J103" s="16">
        <v>24</v>
      </c>
      <c r="K103" s="16">
        <v>11</v>
      </c>
      <c r="L103" s="17">
        <v>26.9</v>
      </c>
      <c r="M103" s="17">
        <v>77</v>
      </c>
      <c r="N103" s="19">
        <v>1007.4</v>
      </c>
      <c r="O103" s="17">
        <v>3</v>
      </c>
      <c r="P103" s="17">
        <v>2.79</v>
      </c>
      <c r="Q103" s="16">
        <v>39.65</v>
      </c>
      <c r="R103" s="18">
        <v>0</v>
      </c>
      <c r="S103">
        <v>1</v>
      </c>
    </row>
    <row r="104" spans="1:19">
      <c r="A104" s="1">
        <v>4</v>
      </c>
      <c r="B104" s="2">
        <v>0.125</v>
      </c>
      <c r="C104" s="17">
        <v>25.9</v>
      </c>
      <c r="D104" s="16">
        <v>15.6</v>
      </c>
      <c r="E104" s="16">
        <v>0.17</v>
      </c>
      <c r="F104" s="16">
        <v>1.24</v>
      </c>
      <c r="G104" s="16">
        <v>0.45</v>
      </c>
      <c r="H104" s="16">
        <v>1.68</v>
      </c>
      <c r="I104" s="16">
        <v>2.29</v>
      </c>
      <c r="J104" s="16">
        <v>26</v>
      </c>
      <c r="K104" s="16">
        <v>10</v>
      </c>
      <c r="L104" s="17">
        <v>27</v>
      </c>
      <c r="M104" s="17">
        <v>75.599999999999994</v>
      </c>
      <c r="N104" s="19">
        <v>1007.3</v>
      </c>
      <c r="O104" s="17">
        <v>3</v>
      </c>
      <c r="P104" s="17">
        <v>3.23</v>
      </c>
      <c r="Q104" s="16">
        <v>47.72</v>
      </c>
      <c r="R104" s="18">
        <v>0</v>
      </c>
      <c r="S104">
        <v>1</v>
      </c>
    </row>
    <row r="105" spans="1:19">
      <c r="A105" s="1">
        <v>4</v>
      </c>
      <c r="B105" s="2">
        <v>0.16666666666666699</v>
      </c>
      <c r="C105" s="17">
        <v>25.9</v>
      </c>
      <c r="D105" s="16">
        <v>16.29</v>
      </c>
      <c r="E105" s="16">
        <v>0.16</v>
      </c>
      <c r="F105" s="16">
        <v>1.18</v>
      </c>
      <c r="G105" s="16">
        <v>0.43</v>
      </c>
      <c r="H105" s="16">
        <v>1.6</v>
      </c>
      <c r="I105" s="16">
        <v>2.61</v>
      </c>
      <c r="J105" s="16">
        <v>21</v>
      </c>
      <c r="K105" s="16">
        <v>13</v>
      </c>
      <c r="L105" s="17">
        <v>26.9</v>
      </c>
      <c r="M105" s="17">
        <v>75.400000000000006</v>
      </c>
      <c r="N105" s="19">
        <v>1007.6</v>
      </c>
      <c r="O105" s="17">
        <v>3</v>
      </c>
      <c r="P105" s="17">
        <v>2.81</v>
      </c>
      <c r="Q105" s="16">
        <v>48.87</v>
      </c>
      <c r="R105" s="18">
        <v>0</v>
      </c>
      <c r="S105">
        <v>1</v>
      </c>
    </row>
    <row r="106" spans="1:19">
      <c r="A106" s="1">
        <v>4</v>
      </c>
      <c r="B106" s="2">
        <v>0.20833333333333301</v>
      </c>
      <c r="C106" s="17">
        <v>26</v>
      </c>
      <c r="D106" s="16">
        <v>15.27</v>
      </c>
      <c r="E106" s="16">
        <v>0.17</v>
      </c>
      <c r="F106" s="16">
        <v>1.1399999999999999</v>
      </c>
      <c r="G106" s="16">
        <v>1.21</v>
      </c>
      <c r="H106" s="16">
        <v>2.35</v>
      </c>
      <c r="I106" s="16">
        <v>2.76</v>
      </c>
      <c r="J106" s="16">
        <v>20</v>
      </c>
      <c r="K106" s="16">
        <v>10</v>
      </c>
      <c r="L106" s="17">
        <v>26.8</v>
      </c>
      <c r="M106" s="17">
        <v>75.8</v>
      </c>
      <c r="N106" s="19">
        <v>1008</v>
      </c>
      <c r="O106" s="17">
        <v>3</v>
      </c>
      <c r="P106" s="17">
        <v>2.7</v>
      </c>
      <c r="Q106" s="16">
        <v>46.42</v>
      </c>
      <c r="R106" s="18">
        <v>0</v>
      </c>
      <c r="S106">
        <v>1</v>
      </c>
    </row>
    <row r="107" spans="1:19">
      <c r="A107" s="1">
        <v>4</v>
      </c>
      <c r="B107" s="2">
        <v>0.25</v>
      </c>
      <c r="C107" s="17">
        <v>25.9</v>
      </c>
      <c r="D107" s="16">
        <v>14.15</v>
      </c>
      <c r="E107" s="16">
        <v>0.19</v>
      </c>
      <c r="F107" s="16">
        <v>1.37</v>
      </c>
      <c r="G107" s="16">
        <v>2.89</v>
      </c>
      <c r="H107" s="16">
        <v>4.26</v>
      </c>
      <c r="I107" s="16">
        <v>2.35</v>
      </c>
      <c r="J107" s="16">
        <v>26</v>
      </c>
      <c r="K107" s="16">
        <v>9</v>
      </c>
      <c r="L107" s="17">
        <v>26.9</v>
      </c>
      <c r="M107" s="17">
        <v>75.099999999999994</v>
      </c>
      <c r="N107" s="19">
        <v>1008.4</v>
      </c>
      <c r="O107" s="17">
        <v>13</v>
      </c>
      <c r="P107" s="17">
        <v>2.78</v>
      </c>
      <c r="Q107" s="16">
        <v>48.01</v>
      </c>
      <c r="R107" s="18">
        <v>0</v>
      </c>
      <c r="S107">
        <v>1</v>
      </c>
    </row>
    <row r="108" spans="1:19">
      <c r="A108" s="1">
        <v>4</v>
      </c>
      <c r="B108" s="2">
        <v>0.29166666666666702</v>
      </c>
      <c r="C108" s="17">
        <v>26.1</v>
      </c>
      <c r="D108" s="16">
        <v>13.9</v>
      </c>
      <c r="E108" s="16">
        <v>0.22</v>
      </c>
      <c r="F108" s="16">
        <v>1.76</v>
      </c>
      <c r="G108" s="16">
        <v>2.83</v>
      </c>
      <c r="H108" s="16">
        <v>4.59</v>
      </c>
      <c r="I108" s="16">
        <v>2.16</v>
      </c>
      <c r="J108" s="16">
        <v>25</v>
      </c>
      <c r="K108" s="16">
        <v>9</v>
      </c>
      <c r="L108" s="17">
        <v>27.1</v>
      </c>
      <c r="M108" s="17">
        <v>75.400000000000006</v>
      </c>
      <c r="N108" s="19">
        <v>1009.1</v>
      </c>
      <c r="O108" s="17">
        <v>58</v>
      </c>
      <c r="P108" s="17">
        <v>2.4700000000000002</v>
      </c>
      <c r="Q108" s="16">
        <v>55.02</v>
      </c>
      <c r="R108" s="18">
        <v>0</v>
      </c>
      <c r="S108">
        <v>1</v>
      </c>
    </row>
    <row r="109" spans="1:19">
      <c r="A109" s="1">
        <v>4</v>
      </c>
      <c r="B109" s="2">
        <v>0.33333333333333298</v>
      </c>
      <c r="C109" s="17">
        <v>26</v>
      </c>
      <c r="D109" s="16">
        <v>15.59</v>
      </c>
      <c r="E109" s="16">
        <v>0.27</v>
      </c>
      <c r="F109" s="16">
        <v>2.85</v>
      </c>
      <c r="G109" s="16">
        <v>3.72</v>
      </c>
      <c r="H109" s="16">
        <v>6.57</v>
      </c>
      <c r="I109" s="16">
        <v>2.57</v>
      </c>
      <c r="J109" s="16">
        <v>23</v>
      </c>
      <c r="K109" s="16">
        <v>12</v>
      </c>
      <c r="L109" s="17">
        <v>27</v>
      </c>
      <c r="M109" s="17">
        <v>74.7</v>
      </c>
      <c r="N109" s="19">
        <v>1009.6</v>
      </c>
      <c r="O109" s="17">
        <v>260</v>
      </c>
      <c r="P109" s="16">
        <v>3.17</v>
      </c>
      <c r="Q109" s="16">
        <v>54.65</v>
      </c>
      <c r="R109" s="18">
        <v>0.6</v>
      </c>
      <c r="S109">
        <v>1</v>
      </c>
    </row>
    <row r="110" spans="1:19">
      <c r="A110" s="1">
        <v>4</v>
      </c>
      <c r="B110" s="2">
        <v>0.375</v>
      </c>
      <c r="C110" s="17">
        <v>26</v>
      </c>
      <c r="D110" s="16">
        <v>15.45</v>
      </c>
      <c r="E110" s="16">
        <v>0.25</v>
      </c>
      <c r="F110" s="16">
        <v>3.2</v>
      </c>
      <c r="G110" s="16">
        <v>2.93</v>
      </c>
      <c r="H110" s="16">
        <v>6.13</v>
      </c>
      <c r="I110" s="16">
        <v>2.34</v>
      </c>
      <c r="J110" s="16">
        <v>27</v>
      </c>
      <c r="K110" s="16">
        <v>10</v>
      </c>
      <c r="L110" s="17">
        <v>27.6</v>
      </c>
      <c r="M110" s="17">
        <v>73.5</v>
      </c>
      <c r="N110" s="19">
        <v>1009.8</v>
      </c>
      <c r="O110" s="17">
        <v>581</v>
      </c>
      <c r="P110" s="16">
        <v>3.59</v>
      </c>
      <c r="Q110" s="16">
        <v>60.8</v>
      </c>
      <c r="R110" s="18">
        <v>0.4</v>
      </c>
      <c r="S110">
        <v>1</v>
      </c>
    </row>
    <row r="111" spans="1:19">
      <c r="A111" s="1">
        <v>4</v>
      </c>
      <c r="B111" s="2">
        <v>0.41666666666666702</v>
      </c>
      <c r="C111" s="17">
        <v>27</v>
      </c>
      <c r="D111" s="16">
        <v>17.48</v>
      </c>
      <c r="E111" s="16">
        <v>0.21</v>
      </c>
      <c r="F111" s="16">
        <v>2.36</v>
      </c>
      <c r="G111" s="16">
        <v>1.8</v>
      </c>
      <c r="H111" s="16">
        <v>4.16</v>
      </c>
      <c r="I111" s="16">
        <v>1</v>
      </c>
      <c r="J111" s="16">
        <v>25</v>
      </c>
      <c r="K111" s="111" t="s">
        <v>116</v>
      </c>
      <c r="L111" s="17">
        <v>29</v>
      </c>
      <c r="M111" s="17">
        <v>64.900000000000006</v>
      </c>
      <c r="N111" s="19">
        <v>1009.8</v>
      </c>
      <c r="O111" s="17">
        <v>806</v>
      </c>
      <c r="P111" s="112">
        <v>4.29</v>
      </c>
      <c r="Q111" s="112">
        <v>62.86</v>
      </c>
      <c r="R111" s="18">
        <v>0</v>
      </c>
      <c r="S111">
        <v>1</v>
      </c>
    </row>
    <row r="112" spans="1:19">
      <c r="A112" s="1">
        <v>4</v>
      </c>
      <c r="B112" s="2">
        <v>0.45833333333333298</v>
      </c>
      <c r="C112" s="17">
        <v>27.1</v>
      </c>
      <c r="D112" s="16">
        <v>16.649999999999999</v>
      </c>
      <c r="E112" s="16">
        <v>0.27</v>
      </c>
      <c r="F112" s="16">
        <v>2.11</v>
      </c>
      <c r="G112" s="16">
        <v>1.27</v>
      </c>
      <c r="H112" s="16">
        <v>3.39</v>
      </c>
      <c r="I112" s="16">
        <v>1.73</v>
      </c>
      <c r="J112" s="111">
        <v>985</v>
      </c>
      <c r="K112" s="111">
        <v>985</v>
      </c>
      <c r="L112" s="17">
        <v>29.7</v>
      </c>
      <c r="M112" s="17">
        <v>61.6</v>
      </c>
      <c r="N112" s="19">
        <v>1009.8</v>
      </c>
      <c r="O112" s="17">
        <v>757</v>
      </c>
      <c r="P112" s="16">
        <v>4.4400000000000004</v>
      </c>
      <c r="Q112" s="16">
        <v>61.54</v>
      </c>
      <c r="R112" s="18">
        <v>0</v>
      </c>
      <c r="S112">
        <v>1</v>
      </c>
    </row>
    <row r="113" spans="1:19">
      <c r="A113" s="1">
        <v>4</v>
      </c>
      <c r="B113" s="2">
        <v>0.5</v>
      </c>
      <c r="C113" s="17">
        <v>27.1</v>
      </c>
      <c r="D113" s="111" t="s">
        <v>117</v>
      </c>
      <c r="E113" s="16">
        <v>0.28000000000000003</v>
      </c>
      <c r="F113" s="16">
        <v>2.11</v>
      </c>
      <c r="G113" s="16">
        <v>1.43</v>
      </c>
      <c r="H113" s="16">
        <v>3.54</v>
      </c>
      <c r="I113" s="16">
        <v>2.58</v>
      </c>
      <c r="J113" s="16">
        <v>43</v>
      </c>
      <c r="K113" s="16">
        <v>6</v>
      </c>
      <c r="L113" s="17">
        <v>30</v>
      </c>
      <c r="M113" s="17">
        <v>58.7</v>
      </c>
      <c r="N113" s="19">
        <v>1009.5</v>
      </c>
      <c r="O113" s="17">
        <v>918</v>
      </c>
      <c r="P113" s="16">
        <v>4.82</v>
      </c>
      <c r="Q113" s="16">
        <v>63.35</v>
      </c>
      <c r="R113" s="18">
        <v>0</v>
      </c>
      <c r="S113">
        <v>1</v>
      </c>
    </row>
    <row r="114" spans="1:19">
      <c r="A114" s="1">
        <v>4</v>
      </c>
      <c r="B114" s="2">
        <v>0.54166666666666696</v>
      </c>
      <c r="C114" s="17">
        <v>26.5</v>
      </c>
      <c r="D114" s="111" t="s">
        <v>118</v>
      </c>
      <c r="E114" s="16">
        <v>0.28000000000000003</v>
      </c>
      <c r="F114" s="16">
        <v>2.4</v>
      </c>
      <c r="G114" s="16">
        <v>1.59</v>
      </c>
      <c r="H114" s="16">
        <v>3.99</v>
      </c>
      <c r="I114" s="16">
        <v>2.85</v>
      </c>
      <c r="J114" s="16">
        <v>13</v>
      </c>
      <c r="K114" s="16">
        <v>10</v>
      </c>
      <c r="L114" s="17">
        <v>30.3</v>
      </c>
      <c r="M114" s="17">
        <v>58.1</v>
      </c>
      <c r="N114" s="19">
        <v>1008.8</v>
      </c>
      <c r="O114" s="17">
        <v>686</v>
      </c>
      <c r="P114" s="16">
        <v>4.68</v>
      </c>
      <c r="Q114" s="16">
        <v>62.81</v>
      </c>
      <c r="R114" s="18">
        <v>0</v>
      </c>
      <c r="S114">
        <v>1</v>
      </c>
    </row>
    <row r="115" spans="1:19">
      <c r="A115" s="1">
        <v>4</v>
      </c>
      <c r="B115" s="2">
        <v>0.58333333333333304</v>
      </c>
      <c r="C115" s="17">
        <v>26.5</v>
      </c>
      <c r="D115" s="16">
        <v>15.17</v>
      </c>
      <c r="E115" s="16">
        <v>0.26</v>
      </c>
      <c r="F115" s="111" t="s">
        <v>119</v>
      </c>
      <c r="G115" s="111" t="s">
        <v>120</v>
      </c>
      <c r="H115" s="111" t="s">
        <v>121</v>
      </c>
      <c r="I115" s="16">
        <v>2.17</v>
      </c>
      <c r="J115" s="16">
        <v>15</v>
      </c>
      <c r="K115" s="16">
        <v>10</v>
      </c>
      <c r="L115" s="17">
        <v>30.4</v>
      </c>
      <c r="M115" s="17">
        <v>57.5</v>
      </c>
      <c r="N115" s="19">
        <v>1008.3</v>
      </c>
      <c r="O115" s="17">
        <v>360</v>
      </c>
      <c r="P115" s="16">
        <v>4.8099999999999996</v>
      </c>
      <c r="Q115" s="16">
        <v>55.02</v>
      </c>
      <c r="R115" s="18">
        <v>0</v>
      </c>
      <c r="S115">
        <v>1</v>
      </c>
    </row>
    <row r="116" spans="1:19">
      <c r="A116" s="1">
        <v>4</v>
      </c>
      <c r="B116" s="2">
        <v>0.625</v>
      </c>
      <c r="C116" s="17">
        <v>26.9</v>
      </c>
      <c r="D116" s="16">
        <v>15.18</v>
      </c>
      <c r="E116" s="16">
        <v>0.26</v>
      </c>
      <c r="F116" s="111" t="s">
        <v>116</v>
      </c>
      <c r="G116" s="111" t="s">
        <v>116</v>
      </c>
      <c r="H116" s="111" t="s">
        <v>116</v>
      </c>
      <c r="I116" s="16">
        <v>3.28</v>
      </c>
      <c r="J116" s="16">
        <v>17</v>
      </c>
      <c r="K116" s="16">
        <v>8</v>
      </c>
      <c r="L116" s="17">
        <v>30.1</v>
      </c>
      <c r="M116" s="17">
        <v>60.5</v>
      </c>
      <c r="N116" s="19">
        <v>1008</v>
      </c>
      <c r="O116" s="17">
        <v>334</v>
      </c>
      <c r="P116" s="16">
        <v>4.43</v>
      </c>
      <c r="Q116" s="16">
        <v>58.73</v>
      </c>
      <c r="R116" s="18">
        <v>0</v>
      </c>
      <c r="S116">
        <v>1</v>
      </c>
    </row>
    <row r="117" spans="1:19">
      <c r="A117" s="1">
        <v>4</v>
      </c>
      <c r="B117" s="2">
        <v>0.66666666666666696</v>
      </c>
      <c r="C117" s="17">
        <v>27</v>
      </c>
      <c r="D117" s="16">
        <v>14.5</v>
      </c>
      <c r="E117" s="16">
        <v>0.25</v>
      </c>
      <c r="F117" s="111" t="s">
        <v>116</v>
      </c>
      <c r="G117" s="111" t="s">
        <v>116</v>
      </c>
      <c r="H117" s="111" t="s">
        <v>116</v>
      </c>
      <c r="I117" s="16">
        <v>3.74</v>
      </c>
      <c r="J117" s="16">
        <v>13</v>
      </c>
      <c r="K117" s="16">
        <v>8</v>
      </c>
      <c r="L117" s="17">
        <v>29.8</v>
      </c>
      <c r="M117" s="17">
        <v>61.2</v>
      </c>
      <c r="N117" s="19">
        <v>1007.8</v>
      </c>
      <c r="O117" s="17">
        <v>407</v>
      </c>
      <c r="P117" s="16">
        <v>4.24</v>
      </c>
      <c r="Q117" s="16">
        <v>46.93</v>
      </c>
      <c r="R117" s="18">
        <v>0</v>
      </c>
      <c r="S117">
        <v>1</v>
      </c>
    </row>
    <row r="118" spans="1:19">
      <c r="A118" s="1">
        <v>4</v>
      </c>
      <c r="B118" s="2">
        <v>0.70833333333333304</v>
      </c>
      <c r="C118" s="17">
        <v>27.3</v>
      </c>
      <c r="D118" s="16">
        <v>14.36</v>
      </c>
      <c r="E118" s="16">
        <v>0.26</v>
      </c>
      <c r="F118" s="16">
        <v>2.17</v>
      </c>
      <c r="G118" s="16">
        <v>2.2999999999999998</v>
      </c>
      <c r="H118" s="16">
        <v>4.47</v>
      </c>
      <c r="I118" s="16">
        <v>3.87</v>
      </c>
      <c r="J118" s="16">
        <v>16</v>
      </c>
      <c r="K118" s="16">
        <v>10</v>
      </c>
      <c r="L118" s="17">
        <v>29.2</v>
      </c>
      <c r="M118" s="17">
        <v>65.599999999999994</v>
      </c>
      <c r="N118" s="19">
        <v>1007.7</v>
      </c>
      <c r="O118" s="17">
        <v>219</v>
      </c>
      <c r="P118" s="16">
        <v>3.89</v>
      </c>
      <c r="Q118" s="16">
        <v>41.51</v>
      </c>
      <c r="R118" s="18">
        <v>0</v>
      </c>
      <c r="S118">
        <v>1</v>
      </c>
    </row>
    <row r="119" spans="1:19">
      <c r="A119" s="1">
        <v>4</v>
      </c>
      <c r="B119" s="2">
        <v>0.75</v>
      </c>
      <c r="C119" s="17">
        <v>26.4</v>
      </c>
      <c r="D119" s="16">
        <v>13.61</v>
      </c>
      <c r="E119" s="16">
        <v>0.49</v>
      </c>
      <c r="F119" s="16">
        <v>4.82</v>
      </c>
      <c r="G119" s="16">
        <v>3.68</v>
      </c>
      <c r="H119" s="16">
        <v>8.5</v>
      </c>
      <c r="I119" s="16">
        <v>2.91</v>
      </c>
      <c r="J119" s="16">
        <v>20</v>
      </c>
      <c r="K119" s="16">
        <v>12</v>
      </c>
      <c r="L119" s="17">
        <v>28.2</v>
      </c>
      <c r="M119" s="17">
        <v>70.900000000000006</v>
      </c>
      <c r="N119" s="19">
        <v>1008</v>
      </c>
      <c r="O119" s="17">
        <v>28</v>
      </c>
      <c r="P119" s="16">
        <v>3.29</v>
      </c>
      <c r="Q119" s="16">
        <v>46.61</v>
      </c>
      <c r="R119" s="18">
        <v>0</v>
      </c>
      <c r="S119">
        <v>1</v>
      </c>
    </row>
    <row r="120" spans="1:19">
      <c r="A120" s="1">
        <v>4</v>
      </c>
      <c r="B120" s="2">
        <v>0.79166666666666696</v>
      </c>
      <c r="C120" s="17">
        <v>26.5</v>
      </c>
      <c r="D120" s="16">
        <v>15.19</v>
      </c>
      <c r="E120" s="16">
        <v>0.31</v>
      </c>
      <c r="F120" s="16">
        <v>1.39</v>
      </c>
      <c r="G120" s="16">
        <v>2.71</v>
      </c>
      <c r="H120" s="16">
        <v>4.0999999999999996</v>
      </c>
      <c r="I120" s="16">
        <v>3.3</v>
      </c>
      <c r="J120" s="16">
        <v>20</v>
      </c>
      <c r="K120" s="16">
        <v>11</v>
      </c>
      <c r="L120" s="17">
        <v>27.5</v>
      </c>
      <c r="M120" s="17">
        <v>73.5</v>
      </c>
      <c r="N120" s="19">
        <v>1008.3</v>
      </c>
      <c r="O120" s="17">
        <v>2</v>
      </c>
      <c r="P120" s="16">
        <v>3.04</v>
      </c>
      <c r="Q120" s="16">
        <v>45.09</v>
      </c>
      <c r="R120" s="18">
        <v>0</v>
      </c>
      <c r="S120">
        <v>1</v>
      </c>
    </row>
    <row r="121" spans="1:19">
      <c r="A121" s="1">
        <v>4</v>
      </c>
      <c r="B121" s="2">
        <v>0.83333333333333304</v>
      </c>
      <c r="C121" s="17">
        <v>26.6</v>
      </c>
      <c r="D121" s="16">
        <v>12.43</v>
      </c>
      <c r="E121" s="16">
        <v>0.31</v>
      </c>
      <c r="F121" s="16">
        <v>1.29</v>
      </c>
      <c r="G121" s="16">
        <v>2.59</v>
      </c>
      <c r="H121" s="16">
        <v>3.88</v>
      </c>
      <c r="I121" s="16">
        <v>3.06</v>
      </c>
      <c r="J121" s="16">
        <v>20</v>
      </c>
      <c r="K121" s="16">
        <v>17</v>
      </c>
      <c r="L121" s="17">
        <v>27.3</v>
      </c>
      <c r="M121" s="17">
        <v>76.099999999999994</v>
      </c>
      <c r="N121" s="19">
        <v>1008.8</v>
      </c>
      <c r="O121" s="17">
        <v>2</v>
      </c>
      <c r="P121" s="16">
        <v>2.79</v>
      </c>
      <c r="Q121" s="16">
        <v>45.05</v>
      </c>
      <c r="R121" s="18">
        <v>0</v>
      </c>
      <c r="S121">
        <v>1</v>
      </c>
    </row>
    <row r="122" spans="1:19">
      <c r="A122" s="1">
        <v>4</v>
      </c>
      <c r="B122" s="2">
        <v>0.875</v>
      </c>
      <c r="C122" s="17">
        <v>26.7</v>
      </c>
      <c r="D122" s="16">
        <v>14.31</v>
      </c>
      <c r="E122" s="16">
        <v>0.28999999999999998</v>
      </c>
      <c r="F122" s="16">
        <v>1.02</v>
      </c>
      <c r="G122" s="16">
        <v>2.27</v>
      </c>
      <c r="H122" s="16">
        <v>3.28</v>
      </c>
      <c r="I122" s="16">
        <v>2.78</v>
      </c>
      <c r="J122" s="16">
        <v>20</v>
      </c>
      <c r="K122" s="16">
        <v>11</v>
      </c>
      <c r="L122" s="17">
        <v>27.3</v>
      </c>
      <c r="M122" s="17">
        <v>75</v>
      </c>
      <c r="N122" s="19">
        <v>1009.3</v>
      </c>
      <c r="O122" s="17">
        <v>3</v>
      </c>
      <c r="P122" s="16">
        <v>2.85</v>
      </c>
      <c r="Q122" s="16">
        <v>45.27</v>
      </c>
      <c r="R122" s="18">
        <v>0</v>
      </c>
      <c r="S122">
        <v>1</v>
      </c>
    </row>
    <row r="123" spans="1:19">
      <c r="A123" s="1">
        <v>4</v>
      </c>
      <c r="B123" s="2">
        <v>0.91666666666666696</v>
      </c>
      <c r="C123" s="17">
        <v>26.5</v>
      </c>
      <c r="D123" s="16">
        <v>14.67</v>
      </c>
      <c r="E123" s="16">
        <v>0.28999999999999998</v>
      </c>
      <c r="F123" s="16">
        <v>1.1499999999999999</v>
      </c>
      <c r="G123" s="16">
        <v>2.0299999999999998</v>
      </c>
      <c r="H123" s="16">
        <v>3.18</v>
      </c>
      <c r="I123" s="16">
        <v>2.87</v>
      </c>
      <c r="J123" s="16">
        <v>17</v>
      </c>
      <c r="K123" s="16">
        <v>10</v>
      </c>
      <c r="L123" s="17">
        <v>27.3</v>
      </c>
      <c r="M123" s="17">
        <v>73.900000000000006</v>
      </c>
      <c r="N123" s="19">
        <v>1009.7</v>
      </c>
      <c r="O123" s="17">
        <v>3</v>
      </c>
      <c r="P123" s="16">
        <v>2.91</v>
      </c>
      <c r="Q123" s="16">
        <v>51.8</v>
      </c>
      <c r="R123" s="18">
        <v>0</v>
      </c>
      <c r="S123">
        <v>1</v>
      </c>
    </row>
    <row r="124" spans="1:19">
      <c r="A124" s="1">
        <v>4</v>
      </c>
      <c r="B124" s="2">
        <v>0.95833333333333304</v>
      </c>
      <c r="C124" s="17">
        <v>26.5</v>
      </c>
      <c r="D124" s="16">
        <v>15.48</v>
      </c>
      <c r="E124" s="16">
        <v>0.27</v>
      </c>
      <c r="F124" s="16">
        <v>1.1599999999999999</v>
      </c>
      <c r="G124" s="16">
        <v>1.72</v>
      </c>
      <c r="H124" s="16">
        <v>2.88</v>
      </c>
      <c r="I124" s="16">
        <v>3.15</v>
      </c>
      <c r="J124" s="16">
        <v>18</v>
      </c>
      <c r="K124" s="16">
        <v>12</v>
      </c>
      <c r="L124" s="17">
        <v>27.2</v>
      </c>
      <c r="M124" s="17">
        <v>73.8</v>
      </c>
      <c r="N124" s="19">
        <v>1009.6</v>
      </c>
      <c r="O124" s="17">
        <v>3</v>
      </c>
      <c r="P124" s="16">
        <v>3.05</v>
      </c>
      <c r="Q124" s="16">
        <v>54.73</v>
      </c>
      <c r="R124" s="18">
        <v>0</v>
      </c>
      <c r="S124">
        <v>1</v>
      </c>
    </row>
    <row r="126" spans="1:19">
      <c r="A126" s="148" t="s">
        <v>39</v>
      </c>
      <c r="B126" s="149"/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</row>
    <row r="127" spans="1:19">
      <c r="A127" s="154" t="s">
        <v>2</v>
      </c>
      <c r="B127" s="155"/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</row>
    <row r="128" spans="1:19">
      <c r="A128" s="156" t="s">
        <v>3</v>
      </c>
      <c r="B128" s="157"/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</row>
    <row r="129" spans="1:19">
      <c r="A129" s="158" t="s">
        <v>4</v>
      </c>
      <c r="B129" s="159"/>
      <c r="C129" s="17">
        <v>0</v>
      </c>
      <c r="D129" s="17">
        <v>2</v>
      </c>
      <c r="E129" s="17">
        <v>0</v>
      </c>
      <c r="F129" s="17">
        <v>3</v>
      </c>
      <c r="G129" s="17">
        <v>3</v>
      </c>
      <c r="H129" s="17">
        <v>3</v>
      </c>
      <c r="I129" s="17">
        <v>0</v>
      </c>
      <c r="J129" s="17">
        <v>1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</row>
    <row r="130" spans="1:19">
      <c r="A130" s="150" t="s">
        <v>27</v>
      </c>
      <c r="B130" s="151"/>
      <c r="C130" s="20">
        <f t="shared" ref="C130:R130" si="3">24-C126-C127-C128-C129</f>
        <v>24</v>
      </c>
      <c r="D130" s="20">
        <f t="shared" si="3"/>
        <v>22</v>
      </c>
      <c r="E130" s="20">
        <f t="shared" si="3"/>
        <v>24</v>
      </c>
      <c r="F130" s="20">
        <f t="shared" si="3"/>
        <v>21</v>
      </c>
      <c r="G130" s="20">
        <f t="shared" si="3"/>
        <v>21</v>
      </c>
      <c r="H130" s="20">
        <f t="shared" si="3"/>
        <v>21</v>
      </c>
      <c r="I130" s="20">
        <f t="shared" si="3"/>
        <v>24</v>
      </c>
      <c r="J130" s="20">
        <f t="shared" si="3"/>
        <v>23</v>
      </c>
      <c r="K130" s="20">
        <f t="shared" si="3"/>
        <v>22</v>
      </c>
      <c r="L130" s="20">
        <f t="shared" si="3"/>
        <v>24</v>
      </c>
      <c r="M130" s="20">
        <f t="shared" si="3"/>
        <v>24</v>
      </c>
      <c r="N130" s="20">
        <f t="shared" si="3"/>
        <v>24</v>
      </c>
      <c r="O130" s="20">
        <f t="shared" si="3"/>
        <v>24</v>
      </c>
      <c r="P130" s="20">
        <f t="shared" si="3"/>
        <v>24</v>
      </c>
      <c r="Q130" s="20">
        <f t="shared" si="3"/>
        <v>24</v>
      </c>
      <c r="R130" s="20">
        <f t="shared" si="3"/>
        <v>24</v>
      </c>
    </row>
    <row r="131" spans="1:19">
      <c r="A131" s="152" t="s">
        <v>28</v>
      </c>
      <c r="B131" s="153"/>
      <c r="C131" s="21">
        <f>C130/(SUM(S101:S124))</f>
        <v>1</v>
      </c>
      <c r="D131" s="21">
        <f>D130/(SUM(S101:S124))</f>
        <v>0.91666666666666663</v>
      </c>
      <c r="E131" s="21">
        <f>E130/(SUM(S101:S124))</f>
        <v>1</v>
      </c>
      <c r="F131" s="21">
        <f>F130/(SUM(S101:S124))</f>
        <v>0.875</v>
      </c>
      <c r="G131" s="21">
        <f>G130/(SUM(S101:S124))</f>
        <v>0.875</v>
      </c>
      <c r="H131" s="21">
        <f>H130/(SUM(S101:S124))</f>
        <v>0.875</v>
      </c>
      <c r="I131" s="21">
        <f>I130/(SUM(S101:S124))</f>
        <v>1</v>
      </c>
      <c r="J131" s="21">
        <f>J130/(SUM(S101:S124))</f>
        <v>0.95833333333333337</v>
      </c>
      <c r="K131" s="21">
        <f>K130/(SUM(S101:S124))</f>
        <v>0.91666666666666663</v>
      </c>
      <c r="L131" s="21">
        <f>L130/(SUM(S101:S124))</f>
        <v>1</v>
      </c>
      <c r="M131" s="21">
        <f>M130/(SUM(S101:S124))</f>
        <v>1</v>
      </c>
      <c r="N131" s="21">
        <f>N130/(SUM(S101:S124))</f>
        <v>1</v>
      </c>
      <c r="O131" s="21">
        <f>O130/(SUM(S101:S124))</f>
        <v>1</v>
      </c>
      <c r="P131" s="21">
        <f>P130/(SUM(S101:S124))</f>
        <v>1</v>
      </c>
      <c r="Q131" s="21">
        <f>Q130/(SUM(S101:S124))</f>
        <v>1</v>
      </c>
      <c r="R131" s="21">
        <f>R130/(SUM(S101:S124))</f>
        <v>1</v>
      </c>
    </row>
    <row r="133" spans="1:19">
      <c r="A133" s="1">
        <v>5</v>
      </c>
      <c r="B133" s="2">
        <v>0</v>
      </c>
      <c r="C133" s="17">
        <v>26.6</v>
      </c>
      <c r="D133" s="16">
        <v>15.96</v>
      </c>
      <c r="E133" s="16">
        <v>0.25</v>
      </c>
      <c r="F133" s="16">
        <v>1.29</v>
      </c>
      <c r="G133" s="16">
        <v>1.05</v>
      </c>
      <c r="H133" s="16">
        <v>2.34</v>
      </c>
      <c r="I133" s="16">
        <v>2.8</v>
      </c>
      <c r="J133" s="16">
        <v>16</v>
      </c>
      <c r="K133" s="16">
        <v>16</v>
      </c>
      <c r="L133" s="17">
        <v>27.2</v>
      </c>
      <c r="M133" s="17">
        <v>74.7</v>
      </c>
      <c r="N133" s="19">
        <v>1009.5</v>
      </c>
      <c r="O133" s="17">
        <v>3</v>
      </c>
      <c r="P133" s="17">
        <v>2.93</v>
      </c>
      <c r="Q133" s="16">
        <v>51.94</v>
      </c>
      <c r="R133" s="18">
        <v>0</v>
      </c>
      <c r="S133">
        <v>1</v>
      </c>
    </row>
    <row r="134" spans="1:19">
      <c r="A134" s="1">
        <v>5</v>
      </c>
      <c r="B134" s="2">
        <v>4.1666666666666664E-2</v>
      </c>
      <c r="C134" s="17">
        <v>26.6</v>
      </c>
      <c r="D134" s="16">
        <v>16.78</v>
      </c>
      <c r="E134" s="16">
        <v>0.13</v>
      </c>
      <c r="F134" s="16">
        <v>1.01</v>
      </c>
      <c r="G134" s="16">
        <v>0.77</v>
      </c>
      <c r="H134" s="16">
        <v>1.78</v>
      </c>
      <c r="I134" s="16">
        <v>3.54</v>
      </c>
      <c r="J134" s="16">
        <v>16</v>
      </c>
      <c r="K134" s="16">
        <v>13</v>
      </c>
      <c r="L134" s="17">
        <v>26.9</v>
      </c>
      <c r="M134" s="17">
        <v>76.2</v>
      </c>
      <c r="N134" s="19">
        <v>1009.1</v>
      </c>
      <c r="O134" s="17">
        <v>2</v>
      </c>
      <c r="P134" s="17">
        <v>2.84</v>
      </c>
      <c r="Q134" s="16">
        <v>57.87</v>
      </c>
      <c r="R134" s="18">
        <v>0</v>
      </c>
      <c r="S134">
        <v>1</v>
      </c>
    </row>
    <row r="135" spans="1:19">
      <c r="A135" s="1">
        <v>5</v>
      </c>
      <c r="B135" s="2">
        <v>8.3333333333333301E-2</v>
      </c>
      <c r="C135" s="17">
        <v>26.6</v>
      </c>
      <c r="D135" s="16">
        <v>18.760000000000002</v>
      </c>
      <c r="E135" s="16">
        <v>0.11</v>
      </c>
      <c r="F135" s="16">
        <v>0.92</v>
      </c>
      <c r="G135" s="16">
        <v>0.45</v>
      </c>
      <c r="H135" s="16">
        <v>1.37</v>
      </c>
      <c r="I135" s="16">
        <v>4.5</v>
      </c>
      <c r="J135" s="16">
        <v>12</v>
      </c>
      <c r="K135" s="16">
        <v>12</v>
      </c>
      <c r="L135" s="17">
        <v>27</v>
      </c>
      <c r="M135" s="17">
        <v>73.099999999999994</v>
      </c>
      <c r="N135" s="19">
        <v>1009</v>
      </c>
      <c r="O135" s="17">
        <v>2</v>
      </c>
      <c r="P135" s="17">
        <v>3.03</v>
      </c>
      <c r="Q135" s="16">
        <v>66.95</v>
      </c>
      <c r="R135" s="18">
        <v>0</v>
      </c>
      <c r="S135">
        <v>1</v>
      </c>
    </row>
    <row r="136" spans="1:19">
      <c r="A136" s="1">
        <v>5</v>
      </c>
      <c r="B136" s="2">
        <v>0.125</v>
      </c>
      <c r="C136" s="17">
        <v>26.5</v>
      </c>
      <c r="D136" s="16">
        <v>20.14</v>
      </c>
      <c r="E136" s="16">
        <v>0.11</v>
      </c>
      <c r="F136" s="16">
        <v>1.45</v>
      </c>
      <c r="G136" s="16">
        <v>0.67</v>
      </c>
      <c r="H136" s="16">
        <v>2.11</v>
      </c>
      <c r="I136" s="16">
        <v>5.22</v>
      </c>
      <c r="J136" s="16">
        <v>13</v>
      </c>
      <c r="K136" s="16">
        <v>13</v>
      </c>
      <c r="L136" s="17">
        <v>26.9</v>
      </c>
      <c r="M136" s="17">
        <v>73</v>
      </c>
      <c r="N136" s="19">
        <v>1008.8</v>
      </c>
      <c r="O136" s="17">
        <v>2</v>
      </c>
      <c r="P136" s="17">
        <v>2.83</v>
      </c>
      <c r="Q136" s="16">
        <v>67.150000000000006</v>
      </c>
      <c r="R136" s="18">
        <v>0</v>
      </c>
      <c r="S136">
        <v>1</v>
      </c>
    </row>
    <row r="137" spans="1:19">
      <c r="A137" s="1">
        <v>5</v>
      </c>
      <c r="B137" s="2">
        <v>0.16666666666666699</v>
      </c>
      <c r="C137" s="17">
        <v>26.5</v>
      </c>
      <c r="D137" s="16">
        <v>19.09</v>
      </c>
      <c r="E137" s="16">
        <v>0.11</v>
      </c>
      <c r="F137" s="16">
        <v>1.1399999999999999</v>
      </c>
      <c r="G137" s="16">
        <v>0.62</v>
      </c>
      <c r="H137" s="16">
        <v>1.75</v>
      </c>
      <c r="I137" s="16">
        <v>4.9400000000000004</v>
      </c>
      <c r="J137" s="16">
        <v>15</v>
      </c>
      <c r="K137" s="16">
        <v>10</v>
      </c>
      <c r="L137" s="17">
        <v>26.8</v>
      </c>
      <c r="M137" s="17">
        <v>73.099999999999994</v>
      </c>
      <c r="N137" s="19">
        <v>1008.8</v>
      </c>
      <c r="O137" s="17">
        <v>2</v>
      </c>
      <c r="P137" s="17">
        <v>2.66</v>
      </c>
      <c r="Q137" s="16">
        <v>68.900000000000006</v>
      </c>
      <c r="R137" s="18">
        <v>0</v>
      </c>
      <c r="S137">
        <v>1</v>
      </c>
    </row>
    <row r="138" spans="1:19">
      <c r="A138" s="1">
        <v>5</v>
      </c>
      <c r="B138" s="2">
        <v>0.20833333333333301</v>
      </c>
      <c r="C138" s="17">
        <v>26.5</v>
      </c>
      <c r="D138" s="16">
        <v>18.100000000000001</v>
      </c>
      <c r="E138" s="16">
        <v>0.12</v>
      </c>
      <c r="F138" s="16">
        <v>0.98</v>
      </c>
      <c r="G138" s="16">
        <v>0.86</v>
      </c>
      <c r="H138" s="16">
        <v>1.83</v>
      </c>
      <c r="I138" s="16">
        <v>5.15</v>
      </c>
      <c r="J138" s="16">
        <v>16</v>
      </c>
      <c r="K138" s="16">
        <v>10</v>
      </c>
      <c r="L138" s="17">
        <v>26.7</v>
      </c>
      <c r="M138" s="17">
        <v>73.400000000000006</v>
      </c>
      <c r="N138" s="19">
        <v>1009.2</v>
      </c>
      <c r="O138" s="17">
        <v>2</v>
      </c>
      <c r="P138" s="17">
        <v>2.2400000000000002</v>
      </c>
      <c r="Q138" s="16">
        <v>77.489999999999995</v>
      </c>
      <c r="R138" s="18">
        <v>0</v>
      </c>
      <c r="S138">
        <v>1</v>
      </c>
    </row>
    <row r="139" spans="1:19">
      <c r="A139" s="1">
        <v>5</v>
      </c>
      <c r="B139" s="2">
        <v>0.25</v>
      </c>
      <c r="C139" s="17">
        <v>26.4</v>
      </c>
      <c r="D139" s="16">
        <v>17.559999999999999</v>
      </c>
      <c r="E139" s="16">
        <v>0.13</v>
      </c>
      <c r="F139" s="16">
        <v>1.1499999999999999</v>
      </c>
      <c r="G139" s="16">
        <v>2.13</v>
      </c>
      <c r="H139" s="16">
        <v>3.28</v>
      </c>
      <c r="I139" s="16">
        <v>5.08</v>
      </c>
      <c r="J139" s="16">
        <v>16</v>
      </c>
      <c r="K139" s="16">
        <v>9</v>
      </c>
      <c r="L139" s="17">
        <v>26.5</v>
      </c>
      <c r="M139" s="17">
        <v>74.7</v>
      </c>
      <c r="N139" s="19">
        <v>1009.8</v>
      </c>
      <c r="O139" s="17">
        <v>12</v>
      </c>
      <c r="P139" s="17">
        <v>2.21</v>
      </c>
      <c r="Q139" s="16">
        <v>70.319999999999993</v>
      </c>
      <c r="R139" s="18">
        <v>1</v>
      </c>
      <c r="S139">
        <v>1</v>
      </c>
    </row>
    <row r="140" spans="1:19">
      <c r="A140" s="1">
        <v>5</v>
      </c>
      <c r="B140" s="2">
        <v>0.29166666666666702</v>
      </c>
      <c r="C140" s="17">
        <v>26.5</v>
      </c>
      <c r="D140" s="16">
        <v>13.33</v>
      </c>
      <c r="E140" s="16">
        <v>0.19</v>
      </c>
      <c r="F140" s="16">
        <v>2.2400000000000002</v>
      </c>
      <c r="G140" s="16">
        <v>4.91</v>
      </c>
      <c r="H140" s="16">
        <v>7.14</v>
      </c>
      <c r="I140" s="16">
        <v>4.4000000000000004</v>
      </c>
      <c r="J140" s="16">
        <v>6</v>
      </c>
      <c r="K140" s="16">
        <v>13</v>
      </c>
      <c r="L140" s="17">
        <v>24.7</v>
      </c>
      <c r="M140" s="17">
        <v>86</v>
      </c>
      <c r="N140" s="19">
        <v>1010.5</v>
      </c>
      <c r="O140" s="17">
        <v>51</v>
      </c>
      <c r="P140" s="17">
        <v>2.4</v>
      </c>
      <c r="Q140" s="16">
        <v>106.36</v>
      </c>
      <c r="R140" s="18">
        <v>4.5999999999999996</v>
      </c>
      <c r="S140">
        <v>1</v>
      </c>
    </row>
    <row r="141" spans="1:19">
      <c r="A141" s="1">
        <v>5</v>
      </c>
      <c r="B141" s="2">
        <v>0.33333333333333298</v>
      </c>
      <c r="C141" s="17">
        <v>27</v>
      </c>
      <c r="D141" s="16">
        <v>13.73</v>
      </c>
      <c r="E141" s="16">
        <v>0.28000000000000003</v>
      </c>
      <c r="F141" s="16">
        <v>4.09</v>
      </c>
      <c r="G141" s="16">
        <v>6.06</v>
      </c>
      <c r="H141" s="16">
        <v>10.15</v>
      </c>
      <c r="I141" s="16">
        <v>2.35</v>
      </c>
      <c r="J141" s="16">
        <v>5</v>
      </c>
      <c r="K141" s="16">
        <v>9</v>
      </c>
      <c r="L141" s="17">
        <v>24.5</v>
      </c>
      <c r="M141" s="17">
        <v>87.8</v>
      </c>
      <c r="N141" s="19">
        <v>1011.1</v>
      </c>
      <c r="O141" s="17">
        <v>253</v>
      </c>
      <c r="P141" s="16">
        <v>1.74</v>
      </c>
      <c r="Q141" s="16">
        <v>110.68</v>
      </c>
      <c r="R141" s="18">
        <v>0.6</v>
      </c>
      <c r="S141">
        <v>1</v>
      </c>
    </row>
    <row r="142" spans="1:19">
      <c r="A142" s="1">
        <v>5</v>
      </c>
      <c r="B142" s="2">
        <v>0.375</v>
      </c>
      <c r="C142" s="17">
        <v>26.8</v>
      </c>
      <c r="D142" s="16">
        <v>15.99</v>
      </c>
      <c r="E142" s="16">
        <v>0.25</v>
      </c>
      <c r="F142" s="16">
        <v>4.38</v>
      </c>
      <c r="G142" s="16">
        <v>5.38</v>
      </c>
      <c r="H142" s="16">
        <v>9.77</v>
      </c>
      <c r="I142" s="16">
        <v>2.46</v>
      </c>
      <c r="J142" s="16">
        <v>17</v>
      </c>
      <c r="K142" s="16">
        <v>8</v>
      </c>
      <c r="L142" s="17">
        <v>26.6</v>
      </c>
      <c r="M142" s="17">
        <v>79.599999999999994</v>
      </c>
      <c r="N142" s="19">
        <v>1011.3</v>
      </c>
      <c r="O142" s="17">
        <v>448</v>
      </c>
      <c r="P142" s="16">
        <v>2.2599999999999998</v>
      </c>
      <c r="Q142" s="16">
        <v>115.92</v>
      </c>
      <c r="R142" s="18">
        <v>0</v>
      </c>
      <c r="S142">
        <v>1</v>
      </c>
    </row>
    <row r="143" spans="1:19">
      <c r="A143" s="1">
        <v>5</v>
      </c>
      <c r="B143" s="2">
        <v>0.41666666666666702</v>
      </c>
      <c r="C143" s="17">
        <v>27</v>
      </c>
      <c r="D143" s="16">
        <v>18.61</v>
      </c>
      <c r="E143" s="111" t="s">
        <v>122</v>
      </c>
      <c r="F143" s="16">
        <v>3.2</v>
      </c>
      <c r="G143" s="16">
        <v>3.58</v>
      </c>
      <c r="H143" s="16">
        <v>6.78</v>
      </c>
      <c r="I143" s="16">
        <v>3.93</v>
      </c>
      <c r="J143" s="117">
        <v>985</v>
      </c>
      <c r="K143" s="16">
        <v>10</v>
      </c>
      <c r="L143" s="17">
        <v>28.6</v>
      </c>
      <c r="M143" s="17">
        <v>67.7</v>
      </c>
      <c r="N143" s="19">
        <v>1011.2</v>
      </c>
      <c r="O143" s="17">
        <v>688</v>
      </c>
      <c r="P143" s="16">
        <v>3.39</v>
      </c>
      <c r="Q143" s="16">
        <v>82.39</v>
      </c>
      <c r="R143" s="18">
        <v>0</v>
      </c>
      <c r="S143">
        <v>1</v>
      </c>
    </row>
    <row r="144" spans="1:19">
      <c r="A144" s="1">
        <v>5</v>
      </c>
      <c r="B144" s="2">
        <v>0.45833333333333298</v>
      </c>
      <c r="C144" s="17">
        <v>27.1</v>
      </c>
      <c r="D144" s="16">
        <v>19.62</v>
      </c>
      <c r="E144" s="111" t="s">
        <v>123</v>
      </c>
      <c r="F144" s="16">
        <v>2.23</v>
      </c>
      <c r="G144" s="16">
        <v>2.1</v>
      </c>
      <c r="H144" s="16">
        <v>4.32</v>
      </c>
      <c r="I144" s="111" t="s">
        <v>124</v>
      </c>
      <c r="J144" s="115">
        <v>985</v>
      </c>
      <c r="K144" s="16">
        <v>7</v>
      </c>
      <c r="L144" s="17">
        <v>29.8</v>
      </c>
      <c r="M144" s="17">
        <v>59.3</v>
      </c>
      <c r="N144" s="19">
        <v>1011</v>
      </c>
      <c r="O144" s="17">
        <v>922</v>
      </c>
      <c r="P144" s="16">
        <v>4.6500000000000004</v>
      </c>
      <c r="Q144" s="16">
        <v>70.459999999999994</v>
      </c>
      <c r="R144" s="18">
        <v>0</v>
      </c>
      <c r="S144">
        <v>1</v>
      </c>
    </row>
    <row r="145" spans="1:19">
      <c r="A145" s="1">
        <v>5</v>
      </c>
      <c r="B145" s="2">
        <v>0.5</v>
      </c>
      <c r="C145" s="17">
        <v>27.2</v>
      </c>
      <c r="D145" s="16">
        <v>20.57</v>
      </c>
      <c r="E145" s="16">
        <v>0.28000000000000003</v>
      </c>
      <c r="F145" s="16">
        <v>2.2200000000000002</v>
      </c>
      <c r="G145" s="16">
        <v>1.8</v>
      </c>
      <c r="H145" s="16">
        <v>4.0199999999999996</v>
      </c>
      <c r="I145" s="111" t="s">
        <v>125</v>
      </c>
      <c r="J145" s="16">
        <v>11</v>
      </c>
      <c r="K145" s="16">
        <v>9</v>
      </c>
      <c r="L145" s="17">
        <v>30.1</v>
      </c>
      <c r="M145" s="17">
        <v>56.9</v>
      </c>
      <c r="N145" s="19">
        <v>1010.5</v>
      </c>
      <c r="O145" s="17">
        <v>1026</v>
      </c>
      <c r="P145" s="16">
        <v>4.68</v>
      </c>
      <c r="Q145" s="16">
        <v>72.069999999999993</v>
      </c>
      <c r="R145" s="116">
        <v>4.8</v>
      </c>
      <c r="S145">
        <v>1</v>
      </c>
    </row>
    <row r="146" spans="1:19">
      <c r="A146" s="1">
        <v>5</v>
      </c>
      <c r="B146" s="2">
        <v>0.54166666666666696</v>
      </c>
      <c r="C146" s="17">
        <v>26.6</v>
      </c>
      <c r="D146" s="16">
        <v>19.73</v>
      </c>
      <c r="E146" s="16">
        <v>0.31</v>
      </c>
      <c r="F146" s="16">
        <v>2.2999999999999998</v>
      </c>
      <c r="G146" s="16">
        <v>1.59</v>
      </c>
      <c r="H146" s="16">
        <v>3.89</v>
      </c>
      <c r="I146" s="16">
        <v>4.54</v>
      </c>
      <c r="J146" s="16">
        <v>16</v>
      </c>
      <c r="K146" s="16">
        <v>9</v>
      </c>
      <c r="L146" s="17">
        <v>30.2</v>
      </c>
      <c r="M146" s="17">
        <v>56.1</v>
      </c>
      <c r="N146" s="19">
        <v>1009.8</v>
      </c>
      <c r="O146" s="17">
        <v>740</v>
      </c>
      <c r="P146" s="16">
        <v>4.49</v>
      </c>
      <c r="Q146" s="16">
        <v>62.06</v>
      </c>
      <c r="R146" s="18">
        <v>0</v>
      </c>
      <c r="S146">
        <v>1</v>
      </c>
    </row>
    <row r="147" spans="1:19">
      <c r="A147" s="1">
        <v>5</v>
      </c>
      <c r="B147" s="2">
        <v>0.58333333333333304</v>
      </c>
      <c r="C147" s="17">
        <v>27.3</v>
      </c>
      <c r="D147" s="16">
        <v>14.25</v>
      </c>
      <c r="E147" s="16">
        <v>0.13</v>
      </c>
      <c r="F147" s="16">
        <v>1.92</v>
      </c>
      <c r="G147" s="16">
        <v>2.0299999999999998</v>
      </c>
      <c r="H147" s="16">
        <v>3.95</v>
      </c>
      <c r="I147" s="16">
        <v>2.77</v>
      </c>
      <c r="J147" s="16">
        <v>8</v>
      </c>
      <c r="K147" s="16">
        <v>9</v>
      </c>
      <c r="L147" s="17">
        <v>30.2</v>
      </c>
      <c r="M147" s="17">
        <v>56.7</v>
      </c>
      <c r="N147" s="19">
        <v>1009</v>
      </c>
      <c r="O147" s="17">
        <v>322</v>
      </c>
      <c r="P147" s="16">
        <v>4.6100000000000003</v>
      </c>
      <c r="Q147" s="16">
        <v>66.7</v>
      </c>
      <c r="R147" s="18">
        <v>0</v>
      </c>
      <c r="S147">
        <v>1</v>
      </c>
    </row>
    <row r="148" spans="1:19">
      <c r="A148" s="1">
        <v>5</v>
      </c>
      <c r="B148" s="2">
        <v>0.625</v>
      </c>
      <c r="C148" s="17">
        <v>27.6</v>
      </c>
      <c r="D148" s="16">
        <v>18.579999999999998</v>
      </c>
      <c r="E148" s="16">
        <v>0.28999999999999998</v>
      </c>
      <c r="F148" s="16">
        <v>1.98</v>
      </c>
      <c r="G148" s="16">
        <v>1.7</v>
      </c>
      <c r="H148" s="16">
        <v>3.67</v>
      </c>
      <c r="I148" s="16">
        <v>4.38</v>
      </c>
      <c r="J148" s="16">
        <v>13</v>
      </c>
      <c r="K148" s="16">
        <v>12</v>
      </c>
      <c r="L148" s="17">
        <v>29.9</v>
      </c>
      <c r="M148" s="17">
        <v>59</v>
      </c>
      <c r="N148" s="19">
        <v>1008.3</v>
      </c>
      <c r="O148" s="17">
        <v>338</v>
      </c>
      <c r="P148" s="16">
        <v>4.5199999999999996</v>
      </c>
      <c r="Q148" s="16">
        <v>63.7</v>
      </c>
      <c r="R148" s="18">
        <v>0</v>
      </c>
      <c r="S148">
        <v>1</v>
      </c>
    </row>
    <row r="149" spans="1:19">
      <c r="A149" s="1">
        <v>5</v>
      </c>
      <c r="B149" s="2">
        <v>0.66666666666666696</v>
      </c>
      <c r="C149" s="17">
        <v>26.8</v>
      </c>
      <c r="D149" s="16">
        <v>18.489999999999998</v>
      </c>
      <c r="E149" s="16">
        <v>0.33</v>
      </c>
      <c r="F149" s="16">
        <v>2.11</v>
      </c>
      <c r="G149" s="16">
        <v>1.88</v>
      </c>
      <c r="H149" s="16">
        <v>3.98</v>
      </c>
      <c r="I149" s="16">
        <v>2.5</v>
      </c>
      <c r="J149" s="16">
        <v>15</v>
      </c>
      <c r="K149" s="16">
        <v>12</v>
      </c>
      <c r="L149" s="17">
        <v>29.7</v>
      </c>
      <c r="M149" s="17">
        <v>58.3</v>
      </c>
      <c r="N149" s="19">
        <v>1007.9</v>
      </c>
      <c r="O149" s="17">
        <v>419</v>
      </c>
      <c r="P149" s="16">
        <v>4.57</v>
      </c>
      <c r="Q149" s="16">
        <v>50.82</v>
      </c>
      <c r="R149" s="18">
        <v>0</v>
      </c>
      <c r="S149">
        <v>1</v>
      </c>
    </row>
    <row r="150" spans="1:19">
      <c r="A150" s="1">
        <v>5</v>
      </c>
      <c r="B150" s="2">
        <v>0.70833333333333304</v>
      </c>
      <c r="C150" s="17">
        <v>26.6</v>
      </c>
      <c r="D150" s="16">
        <v>18.05</v>
      </c>
      <c r="E150" s="16">
        <v>0.33</v>
      </c>
      <c r="F150" s="16">
        <v>2.0499999999999998</v>
      </c>
      <c r="G150" s="16">
        <v>2.37</v>
      </c>
      <c r="H150" s="16">
        <v>4.42</v>
      </c>
      <c r="I150" s="16">
        <v>2.65</v>
      </c>
      <c r="J150" s="16">
        <v>17</v>
      </c>
      <c r="K150" s="16">
        <v>11</v>
      </c>
      <c r="L150" s="17">
        <v>29.1</v>
      </c>
      <c r="M150" s="17">
        <v>60.8</v>
      </c>
      <c r="N150" s="19">
        <v>1007.9</v>
      </c>
      <c r="O150" s="17">
        <v>217</v>
      </c>
      <c r="P150" s="16">
        <v>3.84</v>
      </c>
      <c r="Q150" s="16">
        <v>50.23</v>
      </c>
      <c r="R150" s="18">
        <v>0</v>
      </c>
      <c r="S150">
        <v>1</v>
      </c>
    </row>
    <row r="151" spans="1:19">
      <c r="A151" s="1">
        <v>5</v>
      </c>
      <c r="B151" s="2">
        <v>0.75</v>
      </c>
      <c r="C151" s="17">
        <v>26.5</v>
      </c>
      <c r="D151" s="16">
        <v>15.17</v>
      </c>
      <c r="E151" s="16">
        <v>0.6</v>
      </c>
      <c r="F151" s="16">
        <v>3.72</v>
      </c>
      <c r="G151" s="16">
        <v>4.63</v>
      </c>
      <c r="H151" s="16">
        <v>8.35</v>
      </c>
      <c r="I151" s="16">
        <v>2.89</v>
      </c>
      <c r="J151" s="16">
        <v>23</v>
      </c>
      <c r="K151" s="16">
        <v>15</v>
      </c>
      <c r="L151" s="17">
        <v>28</v>
      </c>
      <c r="M151" s="17">
        <v>69</v>
      </c>
      <c r="N151" s="19">
        <v>1008</v>
      </c>
      <c r="O151" s="17">
        <v>29</v>
      </c>
      <c r="P151" s="16">
        <v>3.4</v>
      </c>
      <c r="Q151" s="16">
        <v>31.53</v>
      </c>
      <c r="R151" s="18">
        <v>0</v>
      </c>
      <c r="S151">
        <v>1</v>
      </c>
    </row>
    <row r="152" spans="1:19">
      <c r="A152" s="1">
        <v>5</v>
      </c>
      <c r="B152" s="2">
        <v>0.79166666666666696</v>
      </c>
      <c r="C152" s="17">
        <v>26.8</v>
      </c>
      <c r="D152" s="16">
        <v>13.08</v>
      </c>
      <c r="E152" s="16">
        <v>0.38</v>
      </c>
      <c r="F152" s="16">
        <v>2.58</v>
      </c>
      <c r="G152" s="16">
        <v>6.25</v>
      </c>
      <c r="H152" s="16">
        <v>8.83</v>
      </c>
      <c r="I152" s="16">
        <v>2.41</v>
      </c>
      <c r="J152" s="16">
        <v>18</v>
      </c>
      <c r="K152" s="16">
        <v>11</v>
      </c>
      <c r="L152" s="17">
        <v>27.3</v>
      </c>
      <c r="M152" s="17">
        <v>73.2</v>
      </c>
      <c r="N152" s="19">
        <v>1008.3</v>
      </c>
      <c r="O152" s="17">
        <v>2</v>
      </c>
      <c r="P152" s="16">
        <v>2.4500000000000002</v>
      </c>
      <c r="Q152" s="16">
        <v>32.79</v>
      </c>
      <c r="R152" s="18">
        <v>0</v>
      </c>
      <c r="S152">
        <v>1</v>
      </c>
    </row>
    <row r="153" spans="1:19">
      <c r="A153" s="1">
        <v>5</v>
      </c>
      <c r="B153" s="2">
        <v>0.83333333333333304</v>
      </c>
      <c r="C153" s="17">
        <v>26.8</v>
      </c>
      <c r="D153" s="16">
        <v>14.6</v>
      </c>
      <c r="E153" s="16">
        <v>0.26</v>
      </c>
      <c r="F153" s="16">
        <v>1.33</v>
      </c>
      <c r="G153" s="16">
        <v>4</v>
      </c>
      <c r="H153" s="16">
        <v>5.32</v>
      </c>
      <c r="I153" s="16">
        <v>2.78</v>
      </c>
      <c r="J153" s="16">
        <v>19</v>
      </c>
      <c r="K153" s="16">
        <v>9</v>
      </c>
      <c r="L153" s="17">
        <v>27.1</v>
      </c>
      <c r="M153" s="17">
        <v>75.599999999999994</v>
      </c>
      <c r="N153" s="19">
        <v>1009</v>
      </c>
      <c r="O153" s="17">
        <v>2</v>
      </c>
      <c r="P153" s="16">
        <v>2.36</v>
      </c>
      <c r="Q153" s="16">
        <v>45.59</v>
      </c>
      <c r="R153" s="18">
        <v>0</v>
      </c>
      <c r="S153">
        <v>1</v>
      </c>
    </row>
    <row r="154" spans="1:19">
      <c r="A154" s="1">
        <v>5</v>
      </c>
      <c r="B154" s="2">
        <v>0.875</v>
      </c>
      <c r="C154" s="17">
        <v>26.7</v>
      </c>
      <c r="D154" s="16">
        <v>16.84</v>
      </c>
      <c r="E154" s="16">
        <v>0.3</v>
      </c>
      <c r="F154" s="16">
        <v>1.18</v>
      </c>
      <c r="G154" s="16">
        <v>2.4900000000000002</v>
      </c>
      <c r="H154" s="16">
        <v>3.67</v>
      </c>
      <c r="I154" s="16">
        <v>2.84</v>
      </c>
      <c r="J154" s="16">
        <v>13</v>
      </c>
      <c r="K154" s="16">
        <v>15</v>
      </c>
      <c r="L154" s="17">
        <v>27</v>
      </c>
      <c r="M154" s="17">
        <v>76.2</v>
      </c>
      <c r="N154" s="19">
        <v>1009.6</v>
      </c>
      <c r="O154" s="17">
        <v>2</v>
      </c>
      <c r="P154" s="16">
        <v>2.66</v>
      </c>
      <c r="Q154" s="16">
        <v>43.5</v>
      </c>
      <c r="R154" s="18">
        <v>0</v>
      </c>
      <c r="S154">
        <v>1</v>
      </c>
    </row>
    <row r="155" spans="1:19">
      <c r="A155" s="1">
        <v>5</v>
      </c>
      <c r="B155" s="2">
        <v>0.91666666666666696</v>
      </c>
      <c r="C155" s="17">
        <v>26.7</v>
      </c>
      <c r="D155" s="16">
        <v>16.559999999999999</v>
      </c>
      <c r="E155" s="16">
        <v>0.3</v>
      </c>
      <c r="F155" s="16">
        <v>1.31</v>
      </c>
      <c r="G155" s="16">
        <v>1.75</v>
      </c>
      <c r="H155" s="16">
        <v>3.06</v>
      </c>
      <c r="I155" s="16">
        <v>2.41</v>
      </c>
      <c r="J155" s="16">
        <v>15</v>
      </c>
      <c r="K155" s="16">
        <v>14</v>
      </c>
      <c r="L155" s="17">
        <v>27</v>
      </c>
      <c r="M155" s="17">
        <v>76</v>
      </c>
      <c r="N155" s="19">
        <v>1009.7</v>
      </c>
      <c r="O155" s="17">
        <v>3</v>
      </c>
      <c r="P155" s="16">
        <v>2.9</v>
      </c>
      <c r="Q155" s="16">
        <v>47.73</v>
      </c>
      <c r="R155" s="18">
        <v>0</v>
      </c>
      <c r="S155">
        <v>1</v>
      </c>
    </row>
    <row r="156" spans="1:19">
      <c r="A156" s="1">
        <v>5</v>
      </c>
      <c r="B156" s="2">
        <v>0.95833333333333304</v>
      </c>
      <c r="C156" s="17">
        <v>26.7</v>
      </c>
      <c r="D156" s="16">
        <v>16.78</v>
      </c>
      <c r="E156" s="16">
        <v>0.3</v>
      </c>
      <c r="F156" s="16">
        <v>1.1200000000000001</v>
      </c>
      <c r="G156" s="16">
        <v>1.81</v>
      </c>
      <c r="H156" s="16">
        <v>2.93</v>
      </c>
      <c r="I156" s="16">
        <v>2.37</v>
      </c>
      <c r="J156" s="16">
        <v>17</v>
      </c>
      <c r="K156" s="16">
        <v>11</v>
      </c>
      <c r="L156" s="17">
        <v>26.9</v>
      </c>
      <c r="M156" s="17">
        <v>75.599999999999994</v>
      </c>
      <c r="N156" s="19">
        <v>1009.6</v>
      </c>
      <c r="O156" s="17">
        <v>3</v>
      </c>
      <c r="P156" s="16">
        <v>3.02</v>
      </c>
      <c r="Q156" s="16">
        <v>50.45</v>
      </c>
      <c r="R156" s="18">
        <v>0</v>
      </c>
      <c r="S156">
        <v>1</v>
      </c>
    </row>
    <row r="158" spans="1:19">
      <c r="A158" s="148" t="s">
        <v>39</v>
      </c>
      <c r="B158" s="149"/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1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</row>
    <row r="159" spans="1:19">
      <c r="A159" s="154" t="s">
        <v>2</v>
      </c>
      <c r="B159" s="155"/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</row>
    <row r="160" spans="1:19">
      <c r="A160" s="156" t="s">
        <v>3</v>
      </c>
      <c r="B160" s="157"/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1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</row>
    <row r="161" spans="1:19">
      <c r="A161" s="158" t="s">
        <v>4</v>
      </c>
      <c r="B161" s="159"/>
      <c r="C161" s="17">
        <v>0</v>
      </c>
      <c r="D161" s="17">
        <v>0</v>
      </c>
      <c r="E161" s="17">
        <v>2</v>
      </c>
      <c r="F161" s="17">
        <v>0</v>
      </c>
      <c r="G161" s="17">
        <v>0</v>
      </c>
      <c r="H161" s="17">
        <v>0</v>
      </c>
      <c r="I161" s="17">
        <v>2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1</v>
      </c>
    </row>
    <row r="162" spans="1:19">
      <c r="A162" s="150" t="s">
        <v>27</v>
      </c>
      <c r="B162" s="151"/>
      <c r="C162" s="20">
        <f t="shared" ref="C162:R162" si="4">24-C158-C159-C160-C161</f>
        <v>24</v>
      </c>
      <c r="D162" s="20">
        <f t="shared" si="4"/>
        <v>24</v>
      </c>
      <c r="E162" s="20">
        <f t="shared" si="4"/>
        <v>22</v>
      </c>
      <c r="F162" s="20">
        <f t="shared" si="4"/>
        <v>24</v>
      </c>
      <c r="G162" s="20">
        <f t="shared" si="4"/>
        <v>24</v>
      </c>
      <c r="H162" s="20">
        <f t="shared" si="4"/>
        <v>24</v>
      </c>
      <c r="I162" s="20">
        <f t="shared" si="4"/>
        <v>22</v>
      </c>
      <c r="J162" s="20">
        <f t="shared" si="4"/>
        <v>22</v>
      </c>
      <c r="K162" s="20">
        <f t="shared" si="4"/>
        <v>24</v>
      </c>
      <c r="L162" s="20">
        <f t="shared" si="4"/>
        <v>24</v>
      </c>
      <c r="M162" s="20">
        <f t="shared" si="4"/>
        <v>24</v>
      </c>
      <c r="N162" s="20">
        <f t="shared" si="4"/>
        <v>24</v>
      </c>
      <c r="O162" s="20">
        <f t="shared" si="4"/>
        <v>24</v>
      </c>
      <c r="P162" s="20">
        <f t="shared" si="4"/>
        <v>24</v>
      </c>
      <c r="Q162" s="20">
        <f t="shared" si="4"/>
        <v>24</v>
      </c>
      <c r="R162" s="20">
        <f t="shared" si="4"/>
        <v>23</v>
      </c>
    </row>
    <row r="163" spans="1:19">
      <c r="A163" s="152" t="s">
        <v>28</v>
      </c>
      <c r="B163" s="153"/>
      <c r="C163" s="21">
        <f>C162/(SUM(S133:S156))</f>
        <v>1</v>
      </c>
      <c r="D163" s="21">
        <f>D162/(SUM(S133:S156))</f>
        <v>1</v>
      </c>
      <c r="E163" s="21">
        <f>E162/(SUM(S133:S156))</f>
        <v>0.91666666666666663</v>
      </c>
      <c r="F163" s="21">
        <f>F162/(SUM(S133:S156))</f>
        <v>1</v>
      </c>
      <c r="G163" s="21">
        <f>G162/(SUM(S133:S156))</f>
        <v>1</v>
      </c>
      <c r="H163" s="21">
        <f>H162/(SUM(S133:S156))</f>
        <v>1</v>
      </c>
      <c r="I163" s="21">
        <f>I162/(SUM(S133:S156))</f>
        <v>0.91666666666666663</v>
      </c>
      <c r="J163" s="21">
        <f>J162/(SUM(S133:S156))</f>
        <v>0.91666666666666663</v>
      </c>
      <c r="K163" s="21">
        <f>K162/(SUM(S133:S156))</f>
        <v>1</v>
      </c>
      <c r="L163" s="21">
        <f>L162/(SUM(S133:S156))</f>
        <v>1</v>
      </c>
      <c r="M163" s="21">
        <f>M162/(SUM(S133:S156))</f>
        <v>1</v>
      </c>
      <c r="N163" s="21">
        <f>N162/(SUM(S133:S156))</f>
        <v>1</v>
      </c>
      <c r="O163" s="21">
        <f>O162/(SUM(S133:S156))</f>
        <v>1</v>
      </c>
      <c r="P163" s="21">
        <f>P162/(SUM(S133:S156))</f>
        <v>1</v>
      </c>
      <c r="Q163" s="21">
        <f>Q162/(SUM(S133:S156))</f>
        <v>1</v>
      </c>
      <c r="R163" s="21">
        <f>R162/(SUM(S133:S156))</f>
        <v>0.95833333333333337</v>
      </c>
    </row>
    <row r="165" spans="1:19">
      <c r="A165" s="1">
        <v>6</v>
      </c>
      <c r="B165" s="2">
        <v>0</v>
      </c>
      <c r="C165" s="17">
        <v>26.5</v>
      </c>
      <c r="D165" s="16">
        <v>17.66</v>
      </c>
      <c r="E165" s="16">
        <v>0.28000000000000003</v>
      </c>
      <c r="F165" s="16">
        <v>1.35</v>
      </c>
      <c r="G165" s="16">
        <v>1.35</v>
      </c>
      <c r="H165" s="16">
        <v>2.71</v>
      </c>
      <c r="I165" s="16">
        <v>2.31</v>
      </c>
      <c r="J165" s="16">
        <v>13</v>
      </c>
      <c r="K165" s="16">
        <v>10</v>
      </c>
      <c r="L165" s="17">
        <v>26.9</v>
      </c>
      <c r="M165" s="17">
        <v>73.5</v>
      </c>
      <c r="N165" s="19">
        <v>1009</v>
      </c>
      <c r="O165" s="17">
        <v>2</v>
      </c>
      <c r="P165" s="17">
        <v>3.06</v>
      </c>
      <c r="Q165" s="16">
        <v>57.96</v>
      </c>
      <c r="R165" s="18">
        <v>0</v>
      </c>
      <c r="S165">
        <v>1</v>
      </c>
    </row>
    <row r="166" spans="1:19">
      <c r="A166" s="1">
        <v>6</v>
      </c>
      <c r="B166" s="2">
        <v>4.1666666666666664E-2</v>
      </c>
      <c r="C166" s="17">
        <v>26.5</v>
      </c>
      <c r="D166" s="16">
        <v>16.649999999999999</v>
      </c>
      <c r="E166" s="16">
        <v>0.21</v>
      </c>
      <c r="F166" s="16">
        <v>1.26</v>
      </c>
      <c r="G166" s="16">
        <v>1.02</v>
      </c>
      <c r="H166" s="16">
        <v>2.2799999999999998</v>
      </c>
      <c r="I166" s="16">
        <v>2.78</v>
      </c>
      <c r="J166" s="16">
        <v>9</v>
      </c>
      <c r="K166" s="16">
        <v>11</v>
      </c>
      <c r="L166" s="17">
        <v>26.7</v>
      </c>
      <c r="M166" s="17">
        <v>73.7</v>
      </c>
      <c r="N166" s="19">
        <v>1008.4</v>
      </c>
      <c r="O166" s="17">
        <v>2</v>
      </c>
      <c r="P166" s="17">
        <v>2.9</v>
      </c>
      <c r="Q166" s="16">
        <v>59.27</v>
      </c>
      <c r="R166" s="18">
        <v>0</v>
      </c>
      <c r="S166">
        <v>1</v>
      </c>
    </row>
    <row r="167" spans="1:19">
      <c r="A167" s="1">
        <v>6</v>
      </c>
      <c r="B167" s="2">
        <v>8.3333333333333301E-2</v>
      </c>
      <c r="C167" s="17">
        <v>26.5</v>
      </c>
      <c r="D167" s="16">
        <v>17.11</v>
      </c>
      <c r="E167" s="16">
        <v>0.2</v>
      </c>
      <c r="F167" s="16">
        <v>1.29</v>
      </c>
      <c r="G167" s="16">
        <v>0.81</v>
      </c>
      <c r="H167" s="16">
        <v>2.1</v>
      </c>
      <c r="I167" s="16">
        <v>3.04</v>
      </c>
      <c r="J167" s="16">
        <v>9</v>
      </c>
      <c r="K167" s="16">
        <v>9</v>
      </c>
      <c r="L167" s="17">
        <v>26.6</v>
      </c>
      <c r="M167" s="17">
        <v>73.8</v>
      </c>
      <c r="N167" s="19">
        <v>1008.1</v>
      </c>
      <c r="O167" s="17">
        <v>3</v>
      </c>
      <c r="P167" s="17">
        <v>2.89</v>
      </c>
      <c r="Q167" s="16">
        <v>53.65</v>
      </c>
      <c r="R167" s="18">
        <v>0</v>
      </c>
      <c r="S167">
        <v>1</v>
      </c>
    </row>
    <row r="168" spans="1:19">
      <c r="A168" s="1">
        <v>6</v>
      </c>
      <c r="B168" s="2">
        <v>0.125</v>
      </c>
      <c r="C168" s="17">
        <v>26.4</v>
      </c>
      <c r="D168" s="16">
        <v>17.39</v>
      </c>
      <c r="E168" s="16">
        <v>0.22</v>
      </c>
      <c r="F168" s="16">
        <v>1.06</v>
      </c>
      <c r="G168" s="16">
        <v>0.73</v>
      </c>
      <c r="H168" s="16">
        <v>1.79</v>
      </c>
      <c r="I168" s="16">
        <v>2.91</v>
      </c>
      <c r="J168" s="16">
        <v>19</v>
      </c>
      <c r="K168" s="16">
        <v>10</v>
      </c>
      <c r="L168" s="17">
        <v>26.6</v>
      </c>
      <c r="M168" s="17">
        <v>74.5</v>
      </c>
      <c r="N168" s="19">
        <v>1008.3</v>
      </c>
      <c r="O168" s="17">
        <v>2</v>
      </c>
      <c r="P168" s="17">
        <v>2.76</v>
      </c>
      <c r="Q168" s="16">
        <v>52.19</v>
      </c>
      <c r="R168" s="18">
        <v>0</v>
      </c>
      <c r="S168">
        <v>1</v>
      </c>
    </row>
    <row r="169" spans="1:19">
      <c r="A169" s="1">
        <v>6</v>
      </c>
      <c r="B169" s="2">
        <v>0.16666666666666699</v>
      </c>
      <c r="C169" s="17">
        <v>26.5</v>
      </c>
      <c r="D169" s="16">
        <v>17.47</v>
      </c>
      <c r="E169" s="16">
        <v>0.2</v>
      </c>
      <c r="F169" s="16">
        <v>1.1499999999999999</v>
      </c>
      <c r="G169" s="16">
        <v>0.61</v>
      </c>
      <c r="H169" s="16">
        <v>1.76</v>
      </c>
      <c r="I169" s="16">
        <v>3.2</v>
      </c>
      <c r="J169" s="16">
        <v>15</v>
      </c>
      <c r="K169" s="16">
        <v>13</v>
      </c>
      <c r="L169" s="17">
        <v>26.6</v>
      </c>
      <c r="M169" s="17">
        <v>72.599999999999994</v>
      </c>
      <c r="N169" s="19">
        <v>1008.5</v>
      </c>
      <c r="O169" s="17">
        <v>2</v>
      </c>
      <c r="P169" s="17">
        <v>2.82</v>
      </c>
      <c r="Q169" s="16">
        <v>61.71</v>
      </c>
      <c r="R169" s="18">
        <v>0</v>
      </c>
      <c r="S169">
        <v>1</v>
      </c>
    </row>
    <row r="170" spans="1:19">
      <c r="A170" s="1">
        <v>6</v>
      </c>
      <c r="B170" s="2">
        <v>0.20833333333333301</v>
      </c>
      <c r="C170" s="17">
        <v>26.5</v>
      </c>
      <c r="D170" s="16">
        <v>17.57</v>
      </c>
      <c r="E170" s="16">
        <v>0.21</v>
      </c>
      <c r="F170" s="16">
        <v>0.96</v>
      </c>
      <c r="G170" s="16">
        <v>0.72</v>
      </c>
      <c r="H170" s="16">
        <v>1.68</v>
      </c>
      <c r="I170" s="16">
        <v>3.28</v>
      </c>
      <c r="J170" s="16">
        <v>16</v>
      </c>
      <c r="K170" s="16">
        <v>10</v>
      </c>
      <c r="L170" s="17">
        <v>26.6</v>
      </c>
      <c r="M170" s="17">
        <v>72.5</v>
      </c>
      <c r="N170" s="19">
        <v>1008.9</v>
      </c>
      <c r="O170" s="17">
        <v>3</v>
      </c>
      <c r="P170" s="17">
        <v>3.25</v>
      </c>
      <c r="Q170" s="16">
        <v>60.98</v>
      </c>
      <c r="R170" s="18">
        <v>0</v>
      </c>
      <c r="S170">
        <v>1</v>
      </c>
    </row>
    <row r="171" spans="1:19">
      <c r="A171" s="1">
        <v>6</v>
      </c>
      <c r="B171" s="2">
        <v>0.25</v>
      </c>
      <c r="C171" s="17">
        <v>26.5</v>
      </c>
      <c r="D171" s="16">
        <v>16.39</v>
      </c>
      <c r="E171" s="16">
        <v>0.22</v>
      </c>
      <c r="F171" s="16">
        <v>1.07</v>
      </c>
      <c r="G171" s="16">
        <v>1.72</v>
      </c>
      <c r="H171" s="16">
        <v>2.8</v>
      </c>
      <c r="I171" s="16">
        <v>3.42</v>
      </c>
      <c r="J171" s="16">
        <v>16</v>
      </c>
      <c r="K171" s="16">
        <v>12</v>
      </c>
      <c r="L171" s="17">
        <v>26.6</v>
      </c>
      <c r="M171" s="17">
        <v>71.5</v>
      </c>
      <c r="N171" s="19">
        <v>1009.6</v>
      </c>
      <c r="O171" s="17">
        <v>12</v>
      </c>
      <c r="P171" s="17">
        <v>2.75</v>
      </c>
      <c r="Q171" s="16">
        <v>69.89</v>
      </c>
      <c r="R171" s="18">
        <v>0</v>
      </c>
      <c r="S171">
        <v>1</v>
      </c>
    </row>
    <row r="172" spans="1:19">
      <c r="A172" s="1">
        <v>6</v>
      </c>
      <c r="B172" s="2">
        <v>0.29166666666666702</v>
      </c>
      <c r="C172" s="17">
        <v>26.6</v>
      </c>
      <c r="D172" s="16">
        <v>15.53</v>
      </c>
      <c r="E172" s="16">
        <v>0.27</v>
      </c>
      <c r="F172" s="16">
        <v>1.83</v>
      </c>
      <c r="G172" s="16">
        <v>3.03</v>
      </c>
      <c r="H172" s="16">
        <v>4.8600000000000003</v>
      </c>
      <c r="I172" s="16">
        <v>3.49</v>
      </c>
      <c r="J172" s="16">
        <v>18</v>
      </c>
      <c r="K172" s="16">
        <v>11</v>
      </c>
      <c r="L172" s="17">
        <v>27</v>
      </c>
      <c r="M172" s="17">
        <v>71.2</v>
      </c>
      <c r="N172" s="19">
        <v>1010</v>
      </c>
      <c r="O172" s="17">
        <v>88</v>
      </c>
      <c r="P172" s="17">
        <v>3.12</v>
      </c>
      <c r="Q172" s="16">
        <v>71.81</v>
      </c>
      <c r="R172" s="18">
        <v>0</v>
      </c>
      <c r="S172">
        <v>1</v>
      </c>
    </row>
    <row r="173" spans="1:19">
      <c r="A173" s="1">
        <v>6</v>
      </c>
      <c r="B173" s="2">
        <v>0.33333333333333298</v>
      </c>
      <c r="C173" s="17">
        <v>26.3</v>
      </c>
      <c r="D173" s="16">
        <v>16.260000000000002</v>
      </c>
      <c r="E173" s="16">
        <v>0.31</v>
      </c>
      <c r="F173" s="16">
        <v>2.71</v>
      </c>
      <c r="G173" s="16">
        <v>2.97</v>
      </c>
      <c r="H173" s="16">
        <v>5.68</v>
      </c>
      <c r="I173" s="16">
        <v>3.05</v>
      </c>
      <c r="J173" s="16">
        <v>23</v>
      </c>
      <c r="K173" s="16">
        <v>14</v>
      </c>
      <c r="L173" s="17">
        <v>28</v>
      </c>
      <c r="M173" s="17">
        <v>67.599999999999994</v>
      </c>
      <c r="N173" s="19">
        <v>1010.3</v>
      </c>
      <c r="O173" s="17">
        <v>229</v>
      </c>
      <c r="P173" s="16">
        <v>3.96</v>
      </c>
      <c r="Q173" s="16">
        <v>77.56</v>
      </c>
      <c r="R173" s="18">
        <v>0</v>
      </c>
      <c r="S173">
        <v>1</v>
      </c>
    </row>
    <row r="174" spans="1:19">
      <c r="A174" s="1">
        <v>6</v>
      </c>
      <c r="B174" s="2">
        <v>0.375</v>
      </c>
      <c r="C174" s="17">
        <v>26.6</v>
      </c>
      <c r="D174" s="16">
        <v>13.72</v>
      </c>
      <c r="E174" s="16">
        <v>0.38</v>
      </c>
      <c r="F174" s="16">
        <v>3.91</v>
      </c>
      <c r="G174" s="16">
        <v>4.3899999999999997</v>
      </c>
      <c r="H174" s="16">
        <v>8.3000000000000007</v>
      </c>
      <c r="I174" s="16">
        <v>3.13</v>
      </c>
      <c r="J174" s="16">
        <v>28</v>
      </c>
      <c r="K174" s="16">
        <v>15</v>
      </c>
      <c r="L174" s="17">
        <v>27.8</v>
      </c>
      <c r="M174" s="17">
        <v>70.2</v>
      </c>
      <c r="N174" s="19">
        <v>1010.6</v>
      </c>
      <c r="O174" s="17">
        <v>331</v>
      </c>
      <c r="P174" s="16">
        <v>3.46</v>
      </c>
      <c r="Q174" s="16">
        <v>104.21</v>
      </c>
      <c r="R174" s="18">
        <v>0</v>
      </c>
      <c r="S174">
        <v>1</v>
      </c>
    </row>
    <row r="175" spans="1:19">
      <c r="A175" s="1">
        <v>6</v>
      </c>
      <c r="B175" s="2">
        <v>0.41666666666666702</v>
      </c>
      <c r="C175" s="17">
        <v>26.6</v>
      </c>
      <c r="D175" s="16">
        <v>18.12</v>
      </c>
      <c r="E175" s="16">
        <v>0.32</v>
      </c>
      <c r="F175" s="16">
        <v>2.59</v>
      </c>
      <c r="G175" s="16">
        <v>2.73</v>
      </c>
      <c r="H175" s="16">
        <v>5.32</v>
      </c>
      <c r="I175" s="16">
        <v>3.03</v>
      </c>
      <c r="J175" s="16">
        <v>26</v>
      </c>
      <c r="K175" s="16">
        <v>11</v>
      </c>
      <c r="L175" s="17">
        <v>28.9</v>
      </c>
      <c r="M175" s="17">
        <v>64.2</v>
      </c>
      <c r="N175" s="19">
        <v>1010.7</v>
      </c>
      <c r="O175" s="17">
        <v>639</v>
      </c>
      <c r="P175" s="16">
        <v>4.0999999999999996</v>
      </c>
      <c r="Q175" s="16">
        <v>85.65</v>
      </c>
      <c r="R175" s="18">
        <v>0</v>
      </c>
      <c r="S175">
        <v>1</v>
      </c>
    </row>
    <row r="176" spans="1:19">
      <c r="A176" s="1">
        <v>6</v>
      </c>
      <c r="B176" s="2">
        <v>0.45833333333333298</v>
      </c>
      <c r="C176" s="17">
        <v>26.6</v>
      </c>
      <c r="D176" s="16">
        <v>19.98</v>
      </c>
      <c r="E176" s="16">
        <v>0.27</v>
      </c>
      <c r="F176" s="16">
        <v>1.96</v>
      </c>
      <c r="G176" s="16">
        <v>1.96</v>
      </c>
      <c r="H176" s="16">
        <v>3.92</v>
      </c>
      <c r="I176" s="16">
        <v>3.02</v>
      </c>
      <c r="J176" s="16">
        <v>20</v>
      </c>
      <c r="K176" s="16">
        <v>11</v>
      </c>
      <c r="L176" s="17">
        <v>29.8</v>
      </c>
      <c r="M176" s="17">
        <v>56.9</v>
      </c>
      <c r="N176" s="19">
        <v>1010.4</v>
      </c>
      <c r="O176" s="17">
        <v>897</v>
      </c>
      <c r="P176" s="16">
        <v>4.57</v>
      </c>
      <c r="Q176" s="16">
        <v>64.27</v>
      </c>
      <c r="R176" s="18">
        <v>0</v>
      </c>
      <c r="S176">
        <v>1</v>
      </c>
    </row>
    <row r="177" spans="1:19">
      <c r="A177" s="1">
        <v>6</v>
      </c>
      <c r="B177" s="2">
        <v>0.5</v>
      </c>
      <c r="C177" s="17">
        <v>26.4</v>
      </c>
      <c r="D177" s="16">
        <v>21.49</v>
      </c>
      <c r="E177" s="16">
        <v>0.28999999999999998</v>
      </c>
      <c r="F177" s="16">
        <v>2.08</v>
      </c>
      <c r="G177" s="16">
        <v>1.83</v>
      </c>
      <c r="H177" s="16">
        <v>3.92</v>
      </c>
      <c r="I177" s="16">
        <v>3.33</v>
      </c>
      <c r="J177" s="16">
        <v>16</v>
      </c>
      <c r="K177" s="16">
        <v>11</v>
      </c>
      <c r="L177" s="17">
        <v>30.2</v>
      </c>
      <c r="M177" s="17">
        <v>55.2</v>
      </c>
      <c r="N177" s="19">
        <v>1010</v>
      </c>
      <c r="O177" s="17">
        <v>988</v>
      </c>
      <c r="P177" s="16">
        <v>4.5199999999999996</v>
      </c>
      <c r="Q177" s="16">
        <v>69.58</v>
      </c>
      <c r="R177" s="18">
        <v>0</v>
      </c>
      <c r="S177">
        <v>1</v>
      </c>
    </row>
    <row r="178" spans="1:19">
      <c r="A178" s="1">
        <v>6</v>
      </c>
      <c r="B178" s="2">
        <v>0.54166666666666696</v>
      </c>
      <c r="C178" s="17">
        <v>26.2</v>
      </c>
      <c r="D178" s="16">
        <v>20.92</v>
      </c>
      <c r="E178" s="16">
        <v>0.3</v>
      </c>
      <c r="F178" s="16">
        <v>2.2799999999999998</v>
      </c>
      <c r="G178" s="16">
        <v>1.88</v>
      </c>
      <c r="H178" s="16">
        <v>4.16</v>
      </c>
      <c r="I178" s="16">
        <v>3.41</v>
      </c>
      <c r="J178" s="16">
        <v>18</v>
      </c>
      <c r="K178" s="16">
        <v>12</v>
      </c>
      <c r="L178" s="17">
        <v>30.3</v>
      </c>
      <c r="M178" s="17">
        <v>54</v>
      </c>
      <c r="N178" s="19">
        <v>1009.3</v>
      </c>
      <c r="O178" s="17">
        <v>665</v>
      </c>
      <c r="P178" s="16">
        <v>4.5199999999999996</v>
      </c>
      <c r="Q178" s="16">
        <v>71.13</v>
      </c>
      <c r="R178" s="18">
        <v>0</v>
      </c>
      <c r="S178">
        <v>1</v>
      </c>
    </row>
    <row r="179" spans="1:19">
      <c r="A179" s="1">
        <v>6</v>
      </c>
      <c r="B179" s="2">
        <v>0.58333333333333304</v>
      </c>
      <c r="C179" s="17">
        <v>26.4</v>
      </c>
      <c r="D179" s="16">
        <v>20.59</v>
      </c>
      <c r="E179" s="16">
        <v>0.28999999999999998</v>
      </c>
      <c r="F179" s="16">
        <v>2.0299999999999998</v>
      </c>
      <c r="G179" s="16">
        <v>1.73</v>
      </c>
      <c r="H179" s="16">
        <v>3.76</v>
      </c>
      <c r="I179" s="16">
        <v>3.3</v>
      </c>
      <c r="J179" s="16">
        <v>18</v>
      </c>
      <c r="K179" s="16">
        <v>9</v>
      </c>
      <c r="L179" s="17">
        <v>30.1</v>
      </c>
      <c r="M179" s="17">
        <v>56.2</v>
      </c>
      <c r="N179" s="19">
        <v>1008.5</v>
      </c>
      <c r="O179" s="17">
        <v>519</v>
      </c>
      <c r="P179" s="16">
        <v>4.2300000000000004</v>
      </c>
      <c r="Q179" s="16">
        <v>63.17</v>
      </c>
      <c r="R179" s="18">
        <v>0</v>
      </c>
      <c r="S179">
        <v>1</v>
      </c>
    </row>
    <row r="180" spans="1:19">
      <c r="A180" s="1">
        <v>6</v>
      </c>
      <c r="B180" s="2">
        <v>0.625</v>
      </c>
      <c r="C180" s="17">
        <v>26.5</v>
      </c>
      <c r="D180" s="16">
        <v>20.7</v>
      </c>
      <c r="E180" s="16">
        <v>0.31</v>
      </c>
      <c r="F180" s="16">
        <v>1.97</v>
      </c>
      <c r="G180" s="16">
        <v>1.99</v>
      </c>
      <c r="H180" s="16">
        <v>3.96</v>
      </c>
      <c r="I180" s="16">
        <v>3.44</v>
      </c>
      <c r="J180" s="16">
        <v>15</v>
      </c>
      <c r="K180" s="16">
        <v>10</v>
      </c>
      <c r="L180" s="17">
        <v>29.8</v>
      </c>
      <c r="M180" s="17">
        <v>58.6</v>
      </c>
      <c r="N180" s="19">
        <v>1008</v>
      </c>
      <c r="O180" s="17">
        <v>390</v>
      </c>
      <c r="P180" s="16">
        <v>4.0199999999999996</v>
      </c>
      <c r="Q180" s="16">
        <v>62.59</v>
      </c>
      <c r="R180" s="18">
        <v>0</v>
      </c>
      <c r="S180">
        <v>1</v>
      </c>
    </row>
    <row r="181" spans="1:19">
      <c r="A181" s="1">
        <v>6</v>
      </c>
      <c r="B181" s="2">
        <v>0.66666666666666696</v>
      </c>
      <c r="C181" s="17">
        <v>26.8</v>
      </c>
      <c r="D181" s="16">
        <v>20.49</v>
      </c>
      <c r="E181" s="16">
        <v>0.3</v>
      </c>
      <c r="F181" s="16">
        <v>2.02</v>
      </c>
      <c r="G181" s="16">
        <v>1.89</v>
      </c>
      <c r="H181" s="16">
        <v>3.91</v>
      </c>
      <c r="I181" s="16">
        <v>3.21</v>
      </c>
      <c r="J181" s="16">
        <v>19</v>
      </c>
      <c r="K181" s="16">
        <v>12</v>
      </c>
      <c r="L181" s="17">
        <v>29.6</v>
      </c>
      <c r="M181" s="17">
        <v>60</v>
      </c>
      <c r="N181" s="19">
        <v>1007.9</v>
      </c>
      <c r="O181" s="17">
        <v>371</v>
      </c>
      <c r="P181" s="16">
        <v>3.92</v>
      </c>
      <c r="Q181" s="16">
        <v>65.92</v>
      </c>
      <c r="R181" s="18">
        <v>0</v>
      </c>
      <c r="S181">
        <v>1</v>
      </c>
    </row>
    <row r="182" spans="1:19">
      <c r="A182" s="1">
        <v>6</v>
      </c>
      <c r="B182" s="2">
        <v>0.70833333333333304</v>
      </c>
      <c r="C182" s="17">
        <v>26.7</v>
      </c>
      <c r="D182" s="16">
        <v>17.809999999999999</v>
      </c>
      <c r="E182" s="16">
        <v>0.35</v>
      </c>
      <c r="F182" s="16">
        <v>2.14</v>
      </c>
      <c r="G182" s="16">
        <v>2.74</v>
      </c>
      <c r="H182" s="16">
        <v>4.8899999999999997</v>
      </c>
      <c r="I182" s="16">
        <v>3.17</v>
      </c>
      <c r="J182" s="129">
        <v>985</v>
      </c>
      <c r="K182" s="16">
        <v>9</v>
      </c>
      <c r="L182" s="17">
        <v>28.9</v>
      </c>
      <c r="M182" s="17">
        <v>64.400000000000006</v>
      </c>
      <c r="N182" s="19">
        <v>1008.1</v>
      </c>
      <c r="O182" s="17">
        <v>126</v>
      </c>
      <c r="P182" s="16">
        <v>3.18</v>
      </c>
      <c r="Q182" s="16">
        <v>61.37</v>
      </c>
      <c r="R182" s="18">
        <v>0</v>
      </c>
      <c r="S182">
        <v>1</v>
      </c>
    </row>
    <row r="183" spans="1:19">
      <c r="A183" s="1">
        <v>6</v>
      </c>
      <c r="B183" s="2">
        <v>0.75</v>
      </c>
      <c r="C183" s="17">
        <v>26.7</v>
      </c>
      <c r="D183" s="16">
        <v>15.84</v>
      </c>
      <c r="E183" s="16">
        <v>0.57999999999999996</v>
      </c>
      <c r="F183" s="16">
        <v>3.55</v>
      </c>
      <c r="G183" s="16">
        <v>4.07</v>
      </c>
      <c r="H183" s="16">
        <v>7.59</v>
      </c>
      <c r="I183" s="16">
        <v>3.41</v>
      </c>
      <c r="J183" s="129">
        <v>985</v>
      </c>
      <c r="K183" s="16">
        <v>15</v>
      </c>
      <c r="L183" s="17">
        <v>28</v>
      </c>
      <c r="M183" s="17">
        <v>70</v>
      </c>
      <c r="N183" s="19">
        <v>1008.2</v>
      </c>
      <c r="O183" s="17">
        <v>22</v>
      </c>
      <c r="P183" s="16">
        <v>2.85</v>
      </c>
      <c r="Q183" s="16">
        <v>43.87</v>
      </c>
      <c r="R183" s="18">
        <v>0</v>
      </c>
      <c r="S183">
        <v>1</v>
      </c>
    </row>
    <row r="184" spans="1:19">
      <c r="A184" s="1">
        <v>6</v>
      </c>
      <c r="B184" s="2">
        <v>0.79166666666666696</v>
      </c>
      <c r="C184" s="17">
        <v>27</v>
      </c>
      <c r="D184" s="16">
        <v>15.24</v>
      </c>
      <c r="E184" s="16">
        <v>0.34</v>
      </c>
      <c r="F184" s="16">
        <v>1.43</v>
      </c>
      <c r="G184" s="16">
        <v>3.73</v>
      </c>
      <c r="H184" s="16">
        <v>5.15</v>
      </c>
      <c r="I184" s="16">
        <v>2.91</v>
      </c>
      <c r="J184" s="129">
        <v>985</v>
      </c>
      <c r="K184" s="16">
        <v>17</v>
      </c>
      <c r="L184" s="17">
        <v>27.5</v>
      </c>
      <c r="M184" s="17">
        <v>74</v>
      </c>
      <c r="N184" s="19">
        <v>1008.5</v>
      </c>
      <c r="O184" s="17">
        <v>2</v>
      </c>
      <c r="P184" s="16">
        <v>2.7</v>
      </c>
      <c r="Q184" s="16">
        <v>43.86</v>
      </c>
      <c r="R184" s="18">
        <v>0</v>
      </c>
      <c r="S184">
        <v>1</v>
      </c>
    </row>
    <row r="185" spans="1:19">
      <c r="A185" s="1">
        <v>6</v>
      </c>
      <c r="B185" s="2">
        <v>0.83333333333333304</v>
      </c>
      <c r="C185" s="17">
        <v>27</v>
      </c>
      <c r="D185" s="16">
        <v>16.059999999999999</v>
      </c>
      <c r="E185" s="16">
        <v>0.28000000000000003</v>
      </c>
      <c r="F185" s="16">
        <v>1.17</v>
      </c>
      <c r="G185" s="16">
        <v>2.71</v>
      </c>
      <c r="H185" s="16">
        <v>3.88</v>
      </c>
      <c r="I185" s="16">
        <v>3.11</v>
      </c>
      <c r="J185" s="129">
        <v>985</v>
      </c>
      <c r="K185" s="16">
        <v>15</v>
      </c>
      <c r="L185" s="17">
        <v>27.4</v>
      </c>
      <c r="M185" s="17">
        <v>73.900000000000006</v>
      </c>
      <c r="N185" s="19">
        <v>1009.3</v>
      </c>
      <c r="O185" s="17">
        <v>3</v>
      </c>
      <c r="P185" s="16">
        <v>2.83</v>
      </c>
      <c r="Q185" s="16">
        <v>45.13</v>
      </c>
      <c r="R185" s="18">
        <v>0</v>
      </c>
      <c r="S185">
        <v>1</v>
      </c>
    </row>
    <row r="186" spans="1:19">
      <c r="A186" s="1">
        <v>6</v>
      </c>
      <c r="B186" s="2">
        <v>0.875</v>
      </c>
      <c r="C186" s="17">
        <v>27.1</v>
      </c>
      <c r="D186" s="16">
        <v>16.239999999999998</v>
      </c>
      <c r="E186" s="16">
        <v>0.27</v>
      </c>
      <c r="F186" s="16">
        <v>1.1399999999999999</v>
      </c>
      <c r="G186" s="16">
        <v>3.47</v>
      </c>
      <c r="H186" s="16">
        <v>4.6100000000000003</v>
      </c>
      <c r="I186" s="16">
        <v>3.59</v>
      </c>
      <c r="J186" s="129">
        <v>985</v>
      </c>
      <c r="K186" s="16">
        <v>12</v>
      </c>
      <c r="L186" s="17">
        <v>27.4</v>
      </c>
      <c r="M186" s="17">
        <v>72.8</v>
      </c>
      <c r="N186" s="19">
        <v>1010</v>
      </c>
      <c r="O186" s="17">
        <v>2</v>
      </c>
      <c r="P186" s="16">
        <v>2.63</v>
      </c>
      <c r="Q186" s="16">
        <v>48.4</v>
      </c>
      <c r="R186" s="18">
        <v>0</v>
      </c>
      <c r="S186">
        <v>1</v>
      </c>
    </row>
    <row r="187" spans="1:19">
      <c r="A187" s="1">
        <v>6</v>
      </c>
      <c r="B187" s="2">
        <v>0.91666666666666696</v>
      </c>
      <c r="C187" s="17">
        <v>27</v>
      </c>
      <c r="D187" s="16">
        <v>16.899999999999999</v>
      </c>
      <c r="E187" s="16">
        <v>0.23</v>
      </c>
      <c r="F187" s="16">
        <v>1.05</v>
      </c>
      <c r="G187" s="16">
        <v>2.3199999999999998</v>
      </c>
      <c r="H187" s="16">
        <v>3.38</v>
      </c>
      <c r="I187" s="16">
        <v>3.57</v>
      </c>
      <c r="J187" s="129">
        <v>985</v>
      </c>
      <c r="K187" s="16">
        <v>14</v>
      </c>
      <c r="L187" s="17">
        <v>27.4</v>
      </c>
      <c r="M187" s="17">
        <v>72.2</v>
      </c>
      <c r="N187" s="19">
        <v>1010.3</v>
      </c>
      <c r="O187" s="17">
        <v>3</v>
      </c>
      <c r="P187" s="16">
        <v>2.87</v>
      </c>
      <c r="Q187" s="16">
        <v>49.58</v>
      </c>
      <c r="R187" s="18">
        <v>0</v>
      </c>
      <c r="S187">
        <v>1</v>
      </c>
    </row>
    <row r="188" spans="1:19">
      <c r="A188" s="1">
        <v>6</v>
      </c>
      <c r="B188" s="2">
        <v>0.95833333333333304</v>
      </c>
      <c r="C188" s="17">
        <v>27</v>
      </c>
      <c r="D188" s="16">
        <v>16.670000000000002</v>
      </c>
      <c r="E188" s="16">
        <v>0.23</v>
      </c>
      <c r="F188" s="16">
        <v>1.1599999999999999</v>
      </c>
      <c r="G188" s="16">
        <v>1.67</v>
      </c>
      <c r="H188" s="16">
        <v>2.83</v>
      </c>
      <c r="I188" s="16">
        <v>3.23</v>
      </c>
      <c r="J188" s="129">
        <v>985</v>
      </c>
      <c r="K188" s="16">
        <v>16</v>
      </c>
      <c r="L188" s="17">
        <v>27.4</v>
      </c>
      <c r="M188" s="17">
        <v>73.099999999999994</v>
      </c>
      <c r="N188" s="19">
        <v>1010</v>
      </c>
      <c r="O188" s="17">
        <v>3</v>
      </c>
      <c r="P188" s="16">
        <v>3.04</v>
      </c>
      <c r="Q188" s="16">
        <v>53.33</v>
      </c>
      <c r="R188" s="18">
        <v>0</v>
      </c>
      <c r="S188">
        <v>1</v>
      </c>
    </row>
    <row r="190" spans="1:19">
      <c r="A190" s="148" t="s">
        <v>39</v>
      </c>
      <c r="B190" s="149"/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</row>
    <row r="191" spans="1:19">
      <c r="A191" s="154" t="s">
        <v>2</v>
      </c>
      <c r="B191" s="155"/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7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</row>
    <row r="192" spans="1:19">
      <c r="A192" s="156" t="s">
        <v>3</v>
      </c>
      <c r="B192" s="157"/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</row>
    <row r="193" spans="1:19">
      <c r="A193" s="158" t="s">
        <v>4</v>
      </c>
      <c r="B193" s="159"/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</row>
    <row r="194" spans="1:19">
      <c r="A194" s="150" t="s">
        <v>27</v>
      </c>
      <c r="B194" s="151"/>
      <c r="C194" s="20">
        <f t="shared" ref="C194:R194" si="5">24-C190-C191-C192-C193</f>
        <v>24</v>
      </c>
      <c r="D194" s="20">
        <f t="shared" si="5"/>
        <v>24</v>
      </c>
      <c r="E194" s="20">
        <f t="shared" si="5"/>
        <v>24</v>
      </c>
      <c r="F194" s="20">
        <f t="shared" si="5"/>
        <v>24</v>
      </c>
      <c r="G194" s="20">
        <f t="shared" si="5"/>
        <v>24</v>
      </c>
      <c r="H194" s="20">
        <f t="shared" si="5"/>
        <v>24</v>
      </c>
      <c r="I194" s="20">
        <f t="shared" si="5"/>
        <v>24</v>
      </c>
      <c r="J194" s="20">
        <f t="shared" si="5"/>
        <v>17</v>
      </c>
      <c r="K194" s="20">
        <f t="shared" si="5"/>
        <v>24</v>
      </c>
      <c r="L194" s="20">
        <f t="shared" si="5"/>
        <v>24</v>
      </c>
      <c r="M194" s="20">
        <f t="shared" si="5"/>
        <v>24</v>
      </c>
      <c r="N194" s="20">
        <f t="shared" si="5"/>
        <v>24</v>
      </c>
      <c r="O194" s="20">
        <f t="shared" si="5"/>
        <v>24</v>
      </c>
      <c r="P194" s="20">
        <f t="shared" si="5"/>
        <v>24</v>
      </c>
      <c r="Q194" s="20">
        <f t="shared" si="5"/>
        <v>24</v>
      </c>
      <c r="R194" s="20">
        <f t="shared" si="5"/>
        <v>24</v>
      </c>
    </row>
    <row r="195" spans="1:19">
      <c r="A195" s="152" t="s">
        <v>28</v>
      </c>
      <c r="B195" s="153"/>
      <c r="C195" s="21">
        <f>C194/(SUM(S165:S188))</f>
        <v>1</v>
      </c>
      <c r="D195" s="21">
        <f>D194/(SUM(S165:S188))</f>
        <v>1</v>
      </c>
      <c r="E195" s="21">
        <f>E194/(SUM(S165:S188))</f>
        <v>1</v>
      </c>
      <c r="F195" s="21">
        <f>F194/(SUM(S165:S188))</f>
        <v>1</v>
      </c>
      <c r="G195" s="21">
        <f>G194/(SUM(S165:S188))</f>
        <v>1</v>
      </c>
      <c r="H195" s="21">
        <f>H194/(SUM(S165:S188))</f>
        <v>1</v>
      </c>
      <c r="I195" s="21">
        <f>I194/(SUM(S165:S188))</f>
        <v>1</v>
      </c>
      <c r="J195" s="21">
        <f>J194/(SUM(S165:S188))</f>
        <v>0.70833333333333337</v>
      </c>
      <c r="K195" s="21">
        <f>K194/(SUM(S165:S188))</f>
        <v>1</v>
      </c>
      <c r="L195" s="21">
        <f>L194/(SUM(S165:S188))</f>
        <v>1</v>
      </c>
      <c r="M195" s="21">
        <f>M194/(SUM(S165:S188))</f>
        <v>1</v>
      </c>
      <c r="N195" s="21">
        <f>N194/(SUM(S165:S188))</f>
        <v>1</v>
      </c>
      <c r="O195" s="21">
        <f>O194/(SUM(S165:S188))</f>
        <v>1</v>
      </c>
      <c r="P195" s="21">
        <f>P194/(SUM(S165:S188))</f>
        <v>1</v>
      </c>
      <c r="Q195" s="21">
        <f>Q194/(SUM(S165:S188))</f>
        <v>1</v>
      </c>
      <c r="R195" s="21">
        <f>R194/(SUM(S165:S188))</f>
        <v>1</v>
      </c>
    </row>
    <row r="197" spans="1:19">
      <c r="A197" s="1">
        <v>7</v>
      </c>
      <c r="B197" s="2">
        <v>0</v>
      </c>
      <c r="C197" s="17">
        <v>27</v>
      </c>
      <c r="D197" s="16">
        <v>16.72</v>
      </c>
      <c r="E197" s="16">
        <v>0.24</v>
      </c>
      <c r="F197" s="16">
        <v>1.17</v>
      </c>
      <c r="G197" s="16">
        <v>1.25</v>
      </c>
      <c r="H197" s="16">
        <v>2.42</v>
      </c>
      <c r="I197" s="16">
        <v>3.29</v>
      </c>
      <c r="J197" s="129">
        <v>985</v>
      </c>
      <c r="K197" s="16">
        <v>7</v>
      </c>
      <c r="L197" s="17">
        <v>27.3</v>
      </c>
      <c r="M197" s="17">
        <v>73.7</v>
      </c>
      <c r="N197" s="19">
        <v>1009.2</v>
      </c>
      <c r="O197" s="17">
        <v>3</v>
      </c>
      <c r="P197" s="17">
        <v>2.81</v>
      </c>
      <c r="Q197" s="16">
        <v>59.97</v>
      </c>
      <c r="R197" s="18">
        <v>0</v>
      </c>
      <c r="S197">
        <v>1</v>
      </c>
    </row>
    <row r="198" spans="1:19">
      <c r="A198" s="1">
        <v>7</v>
      </c>
      <c r="B198" s="2">
        <v>4.1666666666666664E-2</v>
      </c>
      <c r="C198" s="17">
        <v>27</v>
      </c>
      <c r="D198" s="16">
        <v>16.97</v>
      </c>
      <c r="E198" s="16">
        <v>0.32</v>
      </c>
      <c r="F198" s="16">
        <v>1.06</v>
      </c>
      <c r="G198" s="16">
        <v>0.96</v>
      </c>
      <c r="H198" s="16">
        <v>2.0299999999999998</v>
      </c>
      <c r="I198" s="16">
        <v>2.87</v>
      </c>
      <c r="J198" s="129">
        <v>985</v>
      </c>
      <c r="K198" s="16">
        <v>12</v>
      </c>
      <c r="L198" s="17">
        <v>27.2</v>
      </c>
      <c r="M198" s="17">
        <v>74.2</v>
      </c>
      <c r="N198" s="19">
        <v>1008.3</v>
      </c>
      <c r="O198" s="17">
        <v>3</v>
      </c>
      <c r="P198" s="17">
        <v>3</v>
      </c>
      <c r="Q198" s="16">
        <v>60.9</v>
      </c>
      <c r="R198" s="18">
        <v>0</v>
      </c>
      <c r="S198">
        <v>1</v>
      </c>
    </row>
    <row r="199" spans="1:19">
      <c r="A199" s="1">
        <v>7</v>
      </c>
      <c r="B199" s="2">
        <v>8.3333333333333301E-2</v>
      </c>
      <c r="C199" s="17">
        <v>27</v>
      </c>
      <c r="D199" s="16">
        <v>17.100000000000001</v>
      </c>
      <c r="E199" s="16">
        <v>0.33</v>
      </c>
      <c r="F199" s="16">
        <v>1.0900000000000001</v>
      </c>
      <c r="G199" s="16">
        <v>0.66</v>
      </c>
      <c r="H199" s="16">
        <v>1.75</v>
      </c>
      <c r="I199" s="16">
        <v>2.54</v>
      </c>
      <c r="J199" s="129">
        <v>985</v>
      </c>
      <c r="K199" s="16">
        <v>10</v>
      </c>
      <c r="L199" s="17">
        <v>27.1</v>
      </c>
      <c r="M199" s="17">
        <v>76.400000000000006</v>
      </c>
      <c r="N199" s="19">
        <v>1007.8</v>
      </c>
      <c r="O199" s="17">
        <v>3</v>
      </c>
      <c r="P199" s="17">
        <v>2.91</v>
      </c>
      <c r="Q199" s="16">
        <v>55.72</v>
      </c>
      <c r="R199" s="18">
        <v>0</v>
      </c>
      <c r="S199">
        <v>1</v>
      </c>
    </row>
    <row r="200" spans="1:19">
      <c r="A200" s="1">
        <v>7</v>
      </c>
      <c r="B200" s="2">
        <v>0.125</v>
      </c>
      <c r="C200" s="17">
        <v>27.1</v>
      </c>
      <c r="D200" s="16">
        <v>17.02</v>
      </c>
      <c r="E200" s="16">
        <v>0.34</v>
      </c>
      <c r="F200" s="16">
        <v>1.03</v>
      </c>
      <c r="G200" s="16">
        <v>0.66</v>
      </c>
      <c r="H200" s="16">
        <v>1.69</v>
      </c>
      <c r="I200" s="16">
        <v>3.22</v>
      </c>
      <c r="J200" s="129">
        <v>985</v>
      </c>
      <c r="K200" s="16">
        <v>16</v>
      </c>
      <c r="L200" s="17">
        <v>27</v>
      </c>
      <c r="M200" s="17">
        <v>78.7</v>
      </c>
      <c r="N200" s="19">
        <v>1007.8</v>
      </c>
      <c r="O200" s="17">
        <v>4</v>
      </c>
      <c r="P200" s="17">
        <v>2.76</v>
      </c>
      <c r="Q200" s="16">
        <v>64.290000000000006</v>
      </c>
      <c r="R200" s="18">
        <v>0</v>
      </c>
      <c r="S200">
        <v>1</v>
      </c>
    </row>
    <row r="201" spans="1:19">
      <c r="A201" s="1">
        <v>7</v>
      </c>
      <c r="B201" s="2">
        <v>0.16666666666666699</v>
      </c>
      <c r="C201" s="17">
        <v>27</v>
      </c>
      <c r="D201" s="16">
        <v>18.79</v>
      </c>
      <c r="E201" s="16">
        <v>0.32</v>
      </c>
      <c r="F201" s="16">
        <v>0.98</v>
      </c>
      <c r="G201" s="16">
        <v>0.67</v>
      </c>
      <c r="H201" s="16">
        <v>1.65</v>
      </c>
      <c r="I201" s="16">
        <v>3.29</v>
      </c>
      <c r="J201" s="129">
        <v>985</v>
      </c>
      <c r="K201" s="16">
        <v>14</v>
      </c>
      <c r="L201" s="17">
        <v>27.1</v>
      </c>
      <c r="M201" s="17">
        <v>77.5</v>
      </c>
      <c r="N201" s="19">
        <v>1007.8</v>
      </c>
      <c r="O201" s="17">
        <v>3</v>
      </c>
      <c r="P201" s="17">
        <v>2.72</v>
      </c>
      <c r="Q201" s="16">
        <v>68.099999999999994</v>
      </c>
      <c r="R201" s="18">
        <v>0</v>
      </c>
      <c r="S201">
        <v>1</v>
      </c>
    </row>
    <row r="202" spans="1:19">
      <c r="A202" s="1">
        <v>7</v>
      </c>
      <c r="B202" s="2">
        <v>0.20833333333333301</v>
      </c>
      <c r="C202" s="17">
        <v>27</v>
      </c>
      <c r="D202" s="16">
        <v>18.309999999999999</v>
      </c>
      <c r="E202" s="16">
        <v>0.33</v>
      </c>
      <c r="F202" s="16">
        <v>0.92</v>
      </c>
      <c r="G202" s="16">
        <v>0.89</v>
      </c>
      <c r="H202" s="16">
        <v>1.81</v>
      </c>
      <c r="I202" s="16">
        <v>2.83</v>
      </c>
      <c r="J202" s="129">
        <v>985</v>
      </c>
      <c r="K202" s="16">
        <v>12</v>
      </c>
      <c r="L202" s="17">
        <v>27.2</v>
      </c>
      <c r="M202" s="17">
        <v>77.099999999999994</v>
      </c>
      <c r="N202" s="19">
        <v>1008.2</v>
      </c>
      <c r="O202" s="17">
        <v>3</v>
      </c>
      <c r="P202" s="17">
        <v>3.09</v>
      </c>
      <c r="Q202" s="16">
        <v>78.180000000000007</v>
      </c>
      <c r="R202" s="18">
        <v>0</v>
      </c>
      <c r="S202">
        <v>1</v>
      </c>
    </row>
    <row r="203" spans="1:19">
      <c r="A203" s="1">
        <v>7</v>
      </c>
      <c r="B203" s="2">
        <v>0.25</v>
      </c>
      <c r="C203" s="17">
        <v>27</v>
      </c>
      <c r="D203" s="16">
        <v>15.91</v>
      </c>
      <c r="E203" s="16">
        <v>0.33</v>
      </c>
      <c r="F203" s="16">
        <v>1.23</v>
      </c>
      <c r="G203" s="16">
        <v>2.17</v>
      </c>
      <c r="H203" s="16">
        <v>3.4</v>
      </c>
      <c r="I203" s="16">
        <v>2.57</v>
      </c>
      <c r="J203" s="129">
        <v>985</v>
      </c>
      <c r="K203" s="16">
        <v>12</v>
      </c>
      <c r="L203" s="17">
        <v>27.2</v>
      </c>
      <c r="M203" s="17">
        <v>77</v>
      </c>
      <c r="N203" s="19">
        <v>1009</v>
      </c>
      <c r="O203" s="17">
        <v>11</v>
      </c>
      <c r="P203" s="17">
        <v>2.69</v>
      </c>
      <c r="Q203" s="16">
        <v>79.099999999999994</v>
      </c>
      <c r="R203" s="18">
        <v>0</v>
      </c>
      <c r="S203">
        <v>1</v>
      </c>
    </row>
    <row r="204" spans="1:19">
      <c r="A204" s="1">
        <v>7</v>
      </c>
      <c r="B204" s="2">
        <v>0.29166666666666702</v>
      </c>
      <c r="C204" s="17">
        <v>27</v>
      </c>
      <c r="D204" s="16">
        <v>16.63</v>
      </c>
      <c r="E204" s="16">
        <v>0.38</v>
      </c>
      <c r="F204" s="16">
        <v>1.57</v>
      </c>
      <c r="G204" s="16">
        <v>3.19</v>
      </c>
      <c r="H204" s="16">
        <v>4.7699999999999996</v>
      </c>
      <c r="I204" s="16">
        <v>2.23</v>
      </c>
      <c r="J204" s="129">
        <v>985</v>
      </c>
      <c r="K204" s="16">
        <v>13</v>
      </c>
      <c r="L204" s="17">
        <v>27.6</v>
      </c>
      <c r="M204" s="17">
        <v>74.599999999999994</v>
      </c>
      <c r="N204" s="19">
        <v>1009.9</v>
      </c>
      <c r="O204" s="17">
        <v>109</v>
      </c>
      <c r="P204" s="17">
        <v>3.55</v>
      </c>
      <c r="Q204" s="16">
        <v>80.849999999999994</v>
      </c>
      <c r="R204" s="18">
        <v>0</v>
      </c>
      <c r="S204">
        <v>1</v>
      </c>
    </row>
    <row r="205" spans="1:19">
      <c r="A205" s="1">
        <v>7</v>
      </c>
      <c r="B205" s="2">
        <v>0.33333333333333298</v>
      </c>
      <c r="C205" s="17">
        <v>26.8</v>
      </c>
      <c r="D205" s="16">
        <v>16.64</v>
      </c>
      <c r="E205" s="16">
        <v>0.48</v>
      </c>
      <c r="F205" s="16">
        <v>2.13</v>
      </c>
      <c r="G205" s="16">
        <v>3.15</v>
      </c>
      <c r="H205" s="16">
        <v>5.29</v>
      </c>
      <c r="I205" s="16">
        <v>2.52</v>
      </c>
      <c r="J205" s="117">
        <v>985</v>
      </c>
      <c r="K205" s="16">
        <v>13</v>
      </c>
      <c r="L205" s="17">
        <v>28.1</v>
      </c>
      <c r="M205" s="17">
        <v>72.5</v>
      </c>
      <c r="N205" s="19">
        <v>1010.6</v>
      </c>
      <c r="O205" s="17">
        <v>175</v>
      </c>
      <c r="P205" s="16">
        <v>3.92</v>
      </c>
      <c r="Q205" s="16">
        <v>75.489999999999995</v>
      </c>
      <c r="R205" s="18">
        <v>0</v>
      </c>
      <c r="S205">
        <v>1</v>
      </c>
    </row>
    <row r="206" spans="1:19">
      <c r="A206" s="1">
        <v>7</v>
      </c>
      <c r="B206" s="2">
        <v>0.375</v>
      </c>
      <c r="C206" s="17">
        <v>26.7</v>
      </c>
      <c r="D206" s="16">
        <v>19.010000000000002</v>
      </c>
      <c r="E206" s="16">
        <v>0.46</v>
      </c>
      <c r="F206" s="16">
        <v>2.35</v>
      </c>
      <c r="G206" s="16">
        <v>2.76</v>
      </c>
      <c r="H206" s="16">
        <v>5.1100000000000003</v>
      </c>
      <c r="I206" s="16">
        <v>2.31</v>
      </c>
      <c r="J206" s="117">
        <v>985</v>
      </c>
      <c r="K206" s="16">
        <v>13</v>
      </c>
      <c r="L206" s="17">
        <v>28.8</v>
      </c>
      <c r="M206" s="17">
        <v>66.7</v>
      </c>
      <c r="N206" s="19">
        <v>1011</v>
      </c>
      <c r="O206" s="17">
        <v>408</v>
      </c>
      <c r="P206" s="16">
        <v>4.99</v>
      </c>
      <c r="Q206" s="16">
        <v>78.72</v>
      </c>
      <c r="R206" s="18">
        <v>0</v>
      </c>
      <c r="S206">
        <v>1</v>
      </c>
    </row>
    <row r="207" spans="1:19">
      <c r="A207" s="1">
        <v>7</v>
      </c>
      <c r="B207" s="2">
        <v>0.41666666666666702</v>
      </c>
      <c r="C207" s="17">
        <v>26.8</v>
      </c>
      <c r="D207" s="16">
        <v>19.59</v>
      </c>
      <c r="E207" s="16">
        <v>0.46</v>
      </c>
      <c r="F207" s="16">
        <v>2.42</v>
      </c>
      <c r="G207" s="16">
        <v>2.4</v>
      </c>
      <c r="H207" s="16">
        <v>4.83</v>
      </c>
      <c r="I207" s="16">
        <v>2.33</v>
      </c>
      <c r="J207" s="115" t="s">
        <v>116</v>
      </c>
      <c r="K207" s="16">
        <v>10</v>
      </c>
      <c r="L207" s="17">
        <v>29.6</v>
      </c>
      <c r="M207" s="17">
        <v>62.1</v>
      </c>
      <c r="N207" s="19">
        <v>1010.9</v>
      </c>
      <c r="O207" s="17">
        <v>645</v>
      </c>
      <c r="P207" s="16">
        <v>4.5999999999999996</v>
      </c>
      <c r="Q207" s="16">
        <v>77.53</v>
      </c>
      <c r="R207" s="18">
        <v>0</v>
      </c>
      <c r="S207">
        <v>1</v>
      </c>
    </row>
    <row r="208" spans="1:19">
      <c r="A208" s="1">
        <v>7</v>
      </c>
      <c r="B208" s="2">
        <v>0.45833333333333298</v>
      </c>
      <c r="C208" s="17">
        <v>28.2</v>
      </c>
      <c r="D208" s="16">
        <v>21.95</v>
      </c>
      <c r="E208" s="16">
        <v>0.43</v>
      </c>
      <c r="F208" s="16">
        <v>2.1800000000000002</v>
      </c>
      <c r="G208" s="16">
        <v>1.82</v>
      </c>
      <c r="H208" s="16">
        <v>4.01</v>
      </c>
      <c r="I208" s="16">
        <v>2.78</v>
      </c>
      <c r="J208" s="115">
        <v>985</v>
      </c>
      <c r="K208" s="16">
        <v>66</v>
      </c>
      <c r="L208" s="17">
        <v>30.4</v>
      </c>
      <c r="M208" s="17">
        <v>55.5</v>
      </c>
      <c r="N208" s="19">
        <v>1010.8</v>
      </c>
      <c r="O208" s="17">
        <v>971</v>
      </c>
      <c r="P208" s="16">
        <v>4.92</v>
      </c>
      <c r="Q208" s="16">
        <v>66.709999999999994</v>
      </c>
      <c r="R208" s="18">
        <v>0</v>
      </c>
      <c r="S208">
        <v>1</v>
      </c>
    </row>
    <row r="209" spans="1:19">
      <c r="A209" s="1">
        <v>7</v>
      </c>
      <c r="B209" s="2">
        <v>0.5</v>
      </c>
      <c r="C209" s="17">
        <v>32.1</v>
      </c>
      <c r="D209" s="16">
        <v>22.29</v>
      </c>
      <c r="E209" s="16">
        <v>0.41</v>
      </c>
      <c r="F209" s="16">
        <v>1.72</v>
      </c>
      <c r="G209" s="16">
        <v>1.79</v>
      </c>
      <c r="H209" s="16">
        <v>3.51</v>
      </c>
      <c r="I209" s="16">
        <v>1.33</v>
      </c>
      <c r="J209" s="16">
        <v>16</v>
      </c>
      <c r="K209" s="16">
        <v>14</v>
      </c>
      <c r="L209" s="17">
        <v>30.7</v>
      </c>
      <c r="M209" s="17">
        <v>53.7</v>
      </c>
      <c r="N209" s="19">
        <v>1010.5</v>
      </c>
      <c r="O209" s="17">
        <v>1014</v>
      </c>
      <c r="P209" s="16">
        <v>5.13</v>
      </c>
      <c r="Q209" s="16">
        <v>65.599999999999994</v>
      </c>
      <c r="R209" s="18">
        <v>0</v>
      </c>
      <c r="S209">
        <v>1</v>
      </c>
    </row>
    <row r="210" spans="1:19">
      <c r="A210" s="1">
        <v>7</v>
      </c>
      <c r="B210" s="2">
        <v>0.54166666666666696</v>
      </c>
      <c r="C210" s="17">
        <v>27.2</v>
      </c>
      <c r="D210" s="16">
        <v>22.4</v>
      </c>
      <c r="E210" s="115" t="s">
        <v>126</v>
      </c>
      <c r="F210" s="16">
        <v>2.4700000000000002</v>
      </c>
      <c r="G210" s="16">
        <v>1.89</v>
      </c>
      <c r="H210" s="16">
        <v>4.3600000000000003</v>
      </c>
      <c r="I210" s="16">
        <v>2.68</v>
      </c>
      <c r="J210" s="16">
        <v>23</v>
      </c>
      <c r="K210" s="16">
        <v>14</v>
      </c>
      <c r="L210" s="17">
        <v>30.6</v>
      </c>
      <c r="M210" s="17">
        <v>55.5</v>
      </c>
      <c r="N210" s="19">
        <v>1010</v>
      </c>
      <c r="O210" s="17">
        <v>720</v>
      </c>
      <c r="P210" s="16">
        <v>4.84</v>
      </c>
      <c r="Q210" s="16">
        <v>70.05</v>
      </c>
      <c r="R210" s="18">
        <v>0</v>
      </c>
      <c r="S210">
        <v>1</v>
      </c>
    </row>
    <row r="211" spans="1:19">
      <c r="A211" s="1">
        <v>7</v>
      </c>
      <c r="B211" s="2">
        <v>0.58333333333333304</v>
      </c>
      <c r="C211" s="17">
        <v>26.1</v>
      </c>
      <c r="D211" s="16">
        <v>21.84</v>
      </c>
      <c r="E211" s="16">
        <v>0.63</v>
      </c>
      <c r="F211" s="16">
        <v>1.99</v>
      </c>
      <c r="G211" s="16">
        <v>1.74</v>
      </c>
      <c r="H211" s="16">
        <v>3.73</v>
      </c>
      <c r="I211" s="16">
        <v>2.93</v>
      </c>
      <c r="J211" s="16">
        <v>21</v>
      </c>
      <c r="K211" s="16">
        <v>14</v>
      </c>
      <c r="L211" s="17">
        <v>30.4</v>
      </c>
      <c r="M211" s="17">
        <v>57.2</v>
      </c>
      <c r="N211" s="19">
        <v>1009.3</v>
      </c>
      <c r="O211" s="17">
        <v>433</v>
      </c>
      <c r="P211" s="16">
        <v>4.79</v>
      </c>
      <c r="Q211" s="16">
        <v>64.42</v>
      </c>
      <c r="R211" s="18">
        <v>0</v>
      </c>
      <c r="S211">
        <v>1</v>
      </c>
    </row>
    <row r="212" spans="1:19">
      <c r="A212" s="1">
        <v>7</v>
      </c>
      <c r="B212" s="2">
        <v>0.625</v>
      </c>
      <c r="C212" s="17">
        <v>26.2</v>
      </c>
      <c r="D212" s="16">
        <v>21.44</v>
      </c>
      <c r="E212" s="16">
        <v>0.68</v>
      </c>
      <c r="F212" s="16">
        <v>2.17</v>
      </c>
      <c r="G212" s="16">
        <v>1.87</v>
      </c>
      <c r="H212" s="16">
        <v>4.04</v>
      </c>
      <c r="I212" s="16">
        <v>2.37</v>
      </c>
      <c r="J212" s="16">
        <v>24</v>
      </c>
      <c r="K212" s="16">
        <v>12</v>
      </c>
      <c r="L212" s="17">
        <v>30.2</v>
      </c>
      <c r="M212" s="17">
        <v>57.4</v>
      </c>
      <c r="N212" s="19">
        <v>1008.5</v>
      </c>
      <c r="O212" s="17">
        <v>395</v>
      </c>
      <c r="P212" s="16">
        <v>4.6500000000000004</v>
      </c>
      <c r="Q212" s="16">
        <v>67.08</v>
      </c>
      <c r="R212" s="18">
        <v>0</v>
      </c>
      <c r="S212">
        <v>1</v>
      </c>
    </row>
    <row r="213" spans="1:19">
      <c r="A213" s="1">
        <v>7</v>
      </c>
      <c r="B213" s="2">
        <v>0.66666666666666696</v>
      </c>
      <c r="C213" s="17">
        <v>26.2</v>
      </c>
      <c r="D213" s="16">
        <v>20.53</v>
      </c>
      <c r="E213" s="16">
        <v>0.78</v>
      </c>
      <c r="F213" s="16">
        <v>2.08</v>
      </c>
      <c r="G213" s="16">
        <v>1.74</v>
      </c>
      <c r="H213" s="16">
        <v>3.82</v>
      </c>
      <c r="I213" s="16">
        <v>1.1599999999999999</v>
      </c>
      <c r="J213" s="16">
        <v>25</v>
      </c>
      <c r="K213" s="16">
        <v>18</v>
      </c>
      <c r="L213" s="17">
        <v>29.8</v>
      </c>
      <c r="M213" s="17">
        <v>57.8</v>
      </c>
      <c r="N213" s="19">
        <v>1008.3</v>
      </c>
      <c r="O213" s="17">
        <v>345</v>
      </c>
      <c r="P213" s="16">
        <v>4.58</v>
      </c>
      <c r="Q213" s="16">
        <v>63.62</v>
      </c>
      <c r="R213" s="18">
        <v>0</v>
      </c>
      <c r="S213">
        <v>1</v>
      </c>
    </row>
    <row r="214" spans="1:19">
      <c r="A214" s="1">
        <v>7</v>
      </c>
      <c r="B214" s="2">
        <v>0.70833333333333304</v>
      </c>
      <c r="C214" s="17">
        <v>26.3</v>
      </c>
      <c r="D214" s="16">
        <v>18.48</v>
      </c>
      <c r="E214" s="16">
        <v>0.81</v>
      </c>
      <c r="F214" s="16">
        <v>1.84</v>
      </c>
      <c r="G214" s="16">
        <v>2.15</v>
      </c>
      <c r="H214" s="16">
        <v>3.99</v>
      </c>
      <c r="I214" s="16">
        <v>1.28</v>
      </c>
      <c r="J214" s="16">
        <v>24</v>
      </c>
      <c r="K214" s="16">
        <v>10</v>
      </c>
      <c r="L214" s="17">
        <v>29</v>
      </c>
      <c r="M214" s="17">
        <v>62.9</v>
      </c>
      <c r="N214" s="19">
        <v>1008.1</v>
      </c>
      <c r="O214" s="17">
        <v>139</v>
      </c>
      <c r="P214" s="16">
        <v>3.96</v>
      </c>
      <c r="Q214" s="16">
        <v>50.46</v>
      </c>
      <c r="R214" s="18">
        <v>0</v>
      </c>
      <c r="S214">
        <v>1</v>
      </c>
    </row>
    <row r="215" spans="1:19">
      <c r="A215" s="1">
        <v>7</v>
      </c>
      <c r="B215" s="2">
        <v>0.75</v>
      </c>
      <c r="C215" s="17">
        <v>26.4</v>
      </c>
      <c r="D215" s="16">
        <v>15.95</v>
      </c>
      <c r="E215" s="16">
        <v>0.95</v>
      </c>
      <c r="F215" s="16">
        <v>2.4300000000000002</v>
      </c>
      <c r="G215" s="16">
        <v>3.84</v>
      </c>
      <c r="H215" s="16">
        <v>6.27</v>
      </c>
      <c r="I215" s="16">
        <v>1.3</v>
      </c>
      <c r="J215" s="16">
        <v>27</v>
      </c>
      <c r="K215" s="16">
        <v>13</v>
      </c>
      <c r="L215" s="17">
        <v>28</v>
      </c>
      <c r="M215" s="17">
        <v>70.7</v>
      </c>
      <c r="N215" s="19">
        <v>1008.3</v>
      </c>
      <c r="O215" s="17">
        <v>14</v>
      </c>
      <c r="P215" s="16">
        <v>4.01</v>
      </c>
      <c r="Q215" s="16">
        <v>39.46</v>
      </c>
      <c r="R215" s="18">
        <v>0</v>
      </c>
      <c r="S215">
        <v>1</v>
      </c>
    </row>
    <row r="216" spans="1:19">
      <c r="A216" s="1">
        <v>7</v>
      </c>
      <c r="B216" s="2">
        <v>0.79166666666666696</v>
      </c>
      <c r="C216" s="17">
        <v>26.6</v>
      </c>
      <c r="D216" s="16">
        <v>16.16</v>
      </c>
      <c r="E216" s="16">
        <v>0.85</v>
      </c>
      <c r="F216" s="16">
        <v>1.37</v>
      </c>
      <c r="G216" s="16">
        <v>2.4700000000000002</v>
      </c>
      <c r="H216" s="16">
        <v>3.84</v>
      </c>
      <c r="I216" s="16">
        <v>0.99</v>
      </c>
      <c r="J216" s="16">
        <v>17</v>
      </c>
      <c r="K216" s="16">
        <v>13</v>
      </c>
      <c r="L216" s="17">
        <v>27.5</v>
      </c>
      <c r="M216" s="17">
        <v>74.7</v>
      </c>
      <c r="N216" s="19">
        <v>1008.9</v>
      </c>
      <c r="O216" s="17">
        <v>2</v>
      </c>
      <c r="P216" s="16">
        <v>3.45</v>
      </c>
      <c r="Q216" s="16">
        <v>45.12</v>
      </c>
      <c r="R216" s="18">
        <v>0</v>
      </c>
      <c r="S216">
        <v>1</v>
      </c>
    </row>
    <row r="217" spans="1:19">
      <c r="A217" s="1">
        <v>7</v>
      </c>
      <c r="B217" s="2">
        <v>0.83333333333333304</v>
      </c>
      <c r="C217" s="17">
        <v>26.7</v>
      </c>
      <c r="D217" s="16">
        <v>18.25</v>
      </c>
      <c r="E217" s="16">
        <v>0.84</v>
      </c>
      <c r="F217" s="16">
        <v>1.25</v>
      </c>
      <c r="G217" s="16">
        <v>2.79</v>
      </c>
      <c r="H217" s="16">
        <v>4.04</v>
      </c>
      <c r="I217" s="16">
        <v>0.77</v>
      </c>
      <c r="J217" s="16">
        <v>19</v>
      </c>
      <c r="K217" s="16">
        <v>12</v>
      </c>
      <c r="L217" s="17">
        <v>27.4</v>
      </c>
      <c r="M217" s="17">
        <v>75.5</v>
      </c>
      <c r="N217" s="19">
        <v>1009.5</v>
      </c>
      <c r="O217" s="17">
        <v>2</v>
      </c>
      <c r="P217" s="16">
        <v>3.06</v>
      </c>
      <c r="Q217" s="16">
        <v>47.33</v>
      </c>
      <c r="R217" s="18">
        <v>0</v>
      </c>
      <c r="S217">
        <v>1</v>
      </c>
    </row>
    <row r="218" spans="1:19">
      <c r="A218" s="1">
        <v>7</v>
      </c>
      <c r="B218" s="2">
        <v>0.875</v>
      </c>
      <c r="C218" s="17">
        <v>26.8</v>
      </c>
      <c r="D218" s="16">
        <v>18.38</v>
      </c>
      <c r="E218" s="16">
        <v>0.81</v>
      </c>
      <c r="F218" s="16">
        <v>1.1499999999999999</v>
      </c>
      <c r="G218" s="16">
        <v>2.35</v>
      </c>
      <c r="H218" s="16">
        <v>3.49</v>
      </c>
      <c r="I218" s="16">
        <v>1.24</v>
      </c>
      <c r="J218" s="16">
        <v>29</v>
      </c>
      <c r="K218" s="16">
        <v>18</v>
      </c>
      <c r="L218" s="17">
        <v>27.3</v>
      </c>
      <c r="M218" s="17">
        <v>74.599999999999994</v>
      </c>
      <c r="N218" s="19">
        <v>1010.2</v>
      </c>
      <c r="O218" s="17">
        <v>3</v>
      </c>
      <c r="P218" s="16">
        <v>2.99</v>
      </c>
      <c r="Q218" s="16">
        <v>49.82</v>
      </c>
      <c r="R218" s="18">
        <v>0</v>
      </c>
      <c r="S218">
        <v>1</v>
      </c>
    </row>
    <row r="219" spans="1:19">
      <c r="A219" s="1">
        <v>7</v>
      </c>
      <c r="B219" s="2">
        <v>0.91666666666666696</v>
      </c>
      <c r="C219" s="17">
        <v>26.8</v>
      </c>
      <c r="D219" s="16">
        <v>18.399999999999999</v>
      </c>
      <c r="E219" s="16">
        <v>0.81</v>
      </c>
      <c r="F219" s="16">
        <v>1.1499999999999999</v>
      </c>
      <c r="G219" s="16">
        <v>1.68</v>
      </c>
      <c r="H219" s="16">
        <v>2.82</v>
      </c>
      <c r="I219" s="16">
        <v>1.56</v>
      </c>
      <c r="J219" s="16">
        <v>22</v>
      </c>
      <c r="K219" s="16">
        <v>12</v>
      </c>
      <c r="L219" s="17">
        <v>27.3</v>
      </c>
      <c r="M219" s="17">
        <v>73.7</v>
      </c>
      <c r="N219" s="19">
        <v>1010.7</v>
      </c>
      <c r="O219" s="17">
        <v>3</v>
      </c>
      <c r="P219" s="16">
        <v>3.36</v>
      </c>
      <c r="Q219" s="16">
        <v>44.95</v>
      </c>
      <c r="R219" s="18">
        <v>0</v>
      </c>
      <c r="S219">
        <v>1</v>
      </c>
    </row>
    <row r="220" spans="1:19">
      <c r="A220" s="1">
        <v>7</v>
      </c>
      <c r="B220" s="2">
        <v>0.95833333333333304</v>
      </c>
      <c r="C220" s="17">
        <v>26.7</v>
      </c>
      <c r="D220" s="16">
        <v>19.02</v>
      </c>
      <c r="E220" s="16">
        <v>0.82</v>
      </c>
      <c r="F220" s="16">
        <v>1.0900000000000001</v>
      </c>
      <c r="G220" s="16">
        <v>1.72</v>
      </c>
      <c r="H220" s="16">
        <v>2.82</v>
      </c>
      <c r="I220" s="16">
        <v>1.3</v>
      </c>
      <c r="J220" s="16">
        <v>25</v>
      </c>
      <c r="K220" s="16">
        <v>12</v>
      </c>
      <c r="L220" s="17">
        <v>27.2</v>
      </c>
      <c r="M220" s="17">
        <v>73.099999999999994</v>
      </c>
      <c r="N220" s="19">
        <v>1010.5</v>
      </c>
      <c r="O220" s="17">
        <v>2</v>
      </c>
      <c r="P220" s="16">
        <v>3.49</v>
      </c>
      <c r="Q220" s="16">
        <v>50.15</v>
      </c>
      <c r="R220" s="18">
        <v>0</v>
      </c>
      <c r="S220">
        <v>1</v>
      </c>
    </row>
    <row r="222" spans="1:19">
      <c r="A222" s="148" t="s">
        <v>39</v>
      </c>
      <c r="B222" s="149"/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2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</row>
    <row r="223" spans="1:19">
      <c r="A223" s="154" t="s">
        <v>2</v>
      </c>
      <c r="B223" s="155"/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8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</row>
    <row r="224" spans="1:19">
      <c r="A224" s="156" t="s">
        <v>3</v>
      </c>
      <c r="B224" s="157"/>
      <c r="C224" s="17">
        <v>0</v>
      </c>
      <c r="D224" s="17">
        <v>0</v>
      </c>
      <c r="E224" s="17">
        <v>1</v>
      </c>
      <c r="F224" s="17">
        <v>0</v>
      </c>
      <c r="G224" s="17">
        <v>0</v>
      </c>
      <c r="H224" s="17">
        <v>0</v>
      </c>
      <c r="I224" s="17">
        <v>0</v>
      </c>
      <c r="J224" s="17">
        <v>2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</row>
    <row r="225" spans="1:19">
      <c r="A225" s="158" t="s">
        <v>4</v>
      </c>
      <c r="B225" s="159"/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</row>
    <row r="226" spans="1:19">
      <c r="A226" s="150" t="s">
        <v>27</v>
      </c>
      <c r="B226" s="151"/>
      <c r="C226" s="20">
        <f t="shared" ref="C226:R226" si="6">24-C222-C223-C224-C225</f>
        <v>24</v>
      </c>
      <c r="D226" s="20">
        <f t="shared" si="6"/>
        <v>24</v>
      </c>
      <c r="E226" s="20">
        <f t="shared" si="6"/>
        <v>23</v>
      </c>
      <c r="F226" s="20">
        <f t="shared" si="6"/>
        <v>24</v>
      </c>
      <c r="G226" s="20">
        <f t="shared" si="6"/>
        <v>24</v>
      </c>
      <c r="H226" s="20">
        <f t="shared" si="6"/>
        <v>24</v>
      </c>
      <c r="I226" s="20">
        <f t="shared" si="6"/>
        <v>24</v>
      </c>
      <c r="J226" s="20">
        <f t="shared" si="6"/>
        <v>12</v>
      </c>
      <c r="K226" s="20">
        <f t="shared" si="6"/>
        <v>24</v>
      </c>
      <c r="L226" s="20">
        <f t="shared" si="6"/>
        <v>24</v>
      </c>
      <c r="M226" s="20">
        <f t="shared" si="6"/>
        <v>24</v>
      </c>
      <c r="N226" s="20">
        <f t="shared" si="6"/>
        <v>24</v>
      </c>
      <c r="O226" s="20">
        <f t="shared" si="6"/>
        <v>24</v>
      </c>
      <c r="P226" s="20">
        <f t="shared" si="6"/>
        <v>24</v>
      </c>
      <c r="Q226" s="20">
        <f t="shared" si="6"/>
        <v>24</v>
      </c>
      <c r="R226" s="20">
        <f t="shared" si="6"/>
        <v>24</v>
      </c>
    </row>
    <row r="227" spans="1:19">
      <c r="A227" s="152" t="s">
        <v>28</v>
      </c>
      <c r="B227" s="153"/>
      <c r="C227" s="21">
        <f>C226/(SUM(S197:S220))</f>
        <v>1</v>
      </c>
      <c r="D227" s="21">
        <f>D226/(SUM(S197:S220))</f>
        <v>1</v>
      </c>
      <c r="E227" s="21">
        <f>E226/(SUM(S197:S220))</f>
        <v>0.95833333333333337</v>
      </c>
      <c r="F227" s="21">
        <f>F226/(SUM(S197:S220))</f>
        <v>1</v>
      </c>
      <c r="G227" s="21">
        <f>G226/(SUM(S197:S220))</f>
        <v>1</v>
      </c>
      <c r="H227" s="21">
        <f>H226/(SUM(S197:S220))</f>
        <v>1</v>
      </c>
      <c r="I227" s="21">
        <f>I226/(SUM(S197:S220))</f>
        <v>1</v>
      </c>
      <c r="J227" s="21">
        <f>J226/(SUM(S197:S220))</f>
        <v>0.5</v>
      </c>
      <c r="K227" s="21">
        <f>K226/(SUM(S197:S220))</f>
        <v>1</v>
      </c>
      <c r="L227" s="21">
        <f>L226/(SUM(S197:S220))</f>
        <v>1</v>
      </c>
      <c r="M227" s="21">
        <f>M226/(SUM(S197:S220))</f>
        <v>1</v>
      </c>
      <c r="N227" s="21">
        <f>N226/(SUM(S197:S220))</f>
        <v>1</v>
      </c>
      <c r="O227" s="21">
        <f>O226/(SUM(S197:S220))</f>
        <v>1</v>
      </c>
      <c r="P227" s="21">
        <f>P226/(SUM(S197:S220))</f>
        <v>1</v>
      </c>
      <c r="Q227" s="21">
        <f>Q226/(SUM(S197:S220))</f>
        <v>1</v>
      </c>
      <c r="R227" s="21">
        <f>R226/(SUM(S197:S220))</f>
        <v>1</v>
      </c>
    </row>
    <row r="229" spans="1:19">
      <c r="A229" s="1">
        <v>8</v>
      </c>
      <c r="B229" s="2">
        <v>0</v>
      </c>
      <c r="C229" s="17">
        <v>26.6</v>
      </c>
      <c r="D229" s="16">
        <v>20.62</v>
      </c>
      <c r="E229" s="16">
        <v>0.74</v>
      </c>
      <c r="F229" s="16">
        <v>1.17</v>
      </c>
      <c r="G229" s="16">
        <v>1.31</v>
      </c>
      <c r="H229" s="16">
        <v>2.48</v>
      </c>
      <c r="I229" s="16">
        <v>1.1200000000000001</v>
      </c>
      <c r="J229" s="16">
        <v>20</v>
      </c>
      <c r="K229" s="16">
        <v>15</v>
      </c>
      <c r="L229" s="17">
        <v>27</v>
      </c>
      <c r="M229" s="17">
        <v>73.7</v>
      </c>
      <c r="N229" s="19">
        <v>1009.7</v>
      </c>
      <c r="O229" s="17">
        <v>3</v>
      </c>
      <c r="P229" s="17">
        <v>3.75</v>
      </c>
      <c r="Q229" s="16">
        <v>50.1</v>
      </c>
      <c r="R229" s="18">
        <v>0</v>
      </c>
      <c r="S229">
        <v>1</v>
      </c>
    </row>
    <row r="230" spans="1:19">
      <c r="A230" s="1">
        <v>8</v>
      </c>
      <c r="B230" s="2">
        <v>4.1666666666666664E-2</v>
      </c>
      <c r="C230" s="17">
        <v>26.8</v>
      </c>
      <c r="D230" s="16">
        <v>21.14</v>
      </c>
      <c r="E230" s="16">
        <v>0.28999999999999998</v>
      </c>
      <c r="F230" s="16">
        <v>1.18</v>
      </c>
      <c r="G230" s="16">
        <v>0.91</v>
      </c>
      <c r="H230" s="16">
        <v>2.09</v>
      </c>
      <c r="I230" s="16">
        <v>2.78</v>
      </c>
      <c r="J230" s="16">
        <v>24</v>
      </c>
      <c r="K230" s="16">
        <v>13</v>
      </c>
      <c r="L230" s="17">
        <v>26.9</v>
      </c>
      <c r="M230" s="17">
        <v>74.2</v>
      </c>
      <c r="N230" s="19">
        <v>1009.1</v>
      </c>
      <c r="O230" s="17">
        <v>3</v>
      </c>
      <c r="P230" s="17">
        <v>3.18</v>
      </c>
      <c r="Q230" s="16">
        <v>54.5</v>
      </c>
      <c r="R230" s="18">
        <v>0</v>
      </c>
      <c r="S230">
        <v>1</v>
      </c>
    </row>
    <row r="231" spans="1:19">
      <c r="A231" s="1">
        <v>8</v>
      </c>
      <c r="B231" s="2">
        <v>8.3333333333333301E-2</v>
      </c>
      <c r="C231" s="17">
        <v>26.7</v>
      </c>
      <c r="D231" s="16">
        <v>21.74</v>
      </c>
      <c r="E231" s="16">
        <v>0.31</v>
      </c>
      <c r="F231" s="16">
        <v>1.1000000000000001</v>
      </c>
      <c r="G231" s="16">
        <v>0.56999999999999995</v>
      </c>
      <c r="H231" s="16">
        <v>1.67</v>
      </c>
      <c r="I231" s="16">
        <v>3.04</v>
      </c>
      <c r="J231" s="16">
        <v>21</v>
      </c>
      <c r="K231" s="16">
        <v>13</v>
      </c>
      <c r="L231" s="17">
        <v>26.9</v>
      </c>
      <c r="M231" s="17">
        <v>74.2</v>
      </c>
      <c r="N231" s="19">
        <v>1008.7</v>
      </c>
      <c r="O231" s="17">
        <v>3</v>
      </c>
      <c r="P231" s="17">
        <v>2.96</v>
      </c>
      <c r="Q231" s="16">
        <v>60.55</v>
      </c>
      <c r="R231" s="18">
        <v>0</v>
      </c>
      <c r="S231">
        <v>1</v>
      </c>
    </row>
    <row r="232" spans="1:19">
      <c r="A232" s="1">
        <v>8</v>
      </c>
      <c r="B232" s="2">
        <v>0.125</v>
      </c>
      <c r="C232" s="17">
        <v>26.8</v>
      </c>
      <c r="D232" s="16">
        <v>22.05</v>
      </c>
      <c r="E232" s="16">
        <v>0.28999999999999998</v>
      </c>
      <c r="F232" s="16">
        <v>1.04</v>
      </c>
      <c r="G232" s="16">
        <v>0.54</v>
      </c>
      <c r="H232" s="16">
        <v>1.58</v>
      </c>
      <c r="I232" s="16">
        <v>3.53</v>
      </c>
      <c r="J232" s="16">
        <v>27</v>
      </c>
      <c r="K232" s="16">
        <v>17</v>
      </c>
      <c r="L232" s="17">
        <v>26.9</v>
      </c>
      <c r="M232" s="17">
        <v>73.2</v>
      </c>
      <c r="N232" s="19">
        <v>1008.4</v>
      </c>
      <c r="O232" s="17">
        <v>3</v>
      </c>
      <c r="P232" s="17">
        <v>3.19</v>
      </c>
      <c r="Q232" s="16">
        <v>58.15</v>
      </c>
      <c r="R232" s="18">
        <v>0</v>
      </c>
      <c r="S232">
        <v>1</v>
      </c>
    </row>
    <row r="233" spans="1:19">
      <c r="A233" s="1">
        <v>8</v>
      </c>
      <c r="B233" s="2">
        <v>0.16666666666666699</v>
      </c>
      <c r="C233" s="17">
        <v>26.8</v>
      </c>
      <c r="D233" s="16">
        <v>20.59</v>
      </c>
      <c r="E233" s="16">
        <v>0.3</v>
      </c>
      <c r="F233" s="16">
        <v>1.1000000000000001</v>
      </c>
      <c r="G233" s="16">
        <v>0.96</v>
      </c>
      <c r="H233" s="16">
        <v>2.06</v>
      </c>
      <c r="I233" s="16">
        <v>3.86</v>
      </c>
      <c r="J233" s="16">
        <v>25</v>
      </c>
      <c r="K233" s="16">
        <v>12</v>
      </c>
      <c r="L233" s="17">
        <v>26.9</v>
      </c>
      <c r="M233" s="17">
        <v>74.599999999999994</v>
      </c>
      <c r="N233" s="19">
        <v>1008.4</v>
      </c>
      <c r="O233" s="17">
        <v>3</v>
      </c>
      <c r="P233" s="17">
        <v>2.83</v>
      </c>
      <c r="Q233" s="16">
        <v>57.56</v>
      </c>
      <c r="R233" s="18">
        <v>0</v>
      </c>
      <c r="S233">
        <v>1</v>
      </c>
    </row>
    <row r="234" spans="1:19">
      <c r="A234" s="1">
        <v>8</v>
      </c>
      <c r="B234" s="2">
        <v>0.20833333333333301</v>
      </c>
      <c r="C234" s="17">
        <v>26.7</v>
      </c>
      <c r="D234" s="16">
        <v>20.29</v>
      </c>
      <c r="E234" s="16">
        <v>0.3</v>
      </c>
      <c r="F234" s="16">
        <v>1.1100000000000001</v>
      </c>
      <c r="G234" s="16">
        <v>1.24</v>
      </c>
      <c r="H234" s="16">
        <v>2.35</v>
      </c>
      <c r="I234" s="16">
        <v>3.65</v>
      </c>
      <c r="J234" s="16">
        <v>25</v>
      </c>
      <c r="K234" s="16">
        <v>11</v>
      </c>
      <c r="L234" s="17">
        <v>27</v>
      </c>
      <c r="M234" s="17">
        <v>74.7</v>
      </c>
      <c r="N234" s="19">
        <v>1008.8</v>
      </c>
      <c r="O234" s="17">
        <v>3</v>
      </c>
      <c r="P234" s="17">
        <v>2.84</v>
      </c>
      <c r="Q234" s="16">
        <v>62.86</v>
      </c>
      <c r="R234" s="18">
        <v>0</v>
      </c>
      <c r="S234">
        <v>1</v>
      </c>
    </row>
    <row r="235" spans="1:19">
      <c r="A235" s="1">
        <v>8</v>
      </c>
      <c r="B235" s="2">
        <v>0.25</v>
      </c>
      <c r="C235" s="17">
        <v>26.7</v>
      </c>
      <c r="D235" s="16">
        <v>19.71</v>
      </c>
      <c r="E235" s="16">
        <v>0.32</v>
      </c>
      <c r="F235" s="16">
        <v>1.2</v>
      </c>
      <c r="G235" s="16">
        <v>1.42</v>
      </c>
      <c r="H235" s="16">
        <v>2.62</v>
      </c>
      <c r="I235" s="16">
        <v>3.71</v>
      </c>
      <c r="J235" s="16">
        <v>25</v>
      </c>
      <c r="K235" s="16">
        <v>15</v>
      </c>
      <c r="L235" s="17">
        <v>26.9</v>
      </c>
      <c r="M235" s="17">
        <v>73.8</v>
      </c>
      <c r="N235" s="19">
        <v>1009.6</v>
      </c>
      <c r="O235" s="17">
        <v>14</v>
      </c>
      <c r="P235" s="17">
        <v>3.37</v>
      </c>
      <c r="Q235" s="16">
        <v>64.069999999999993</v>
      </c>
      <c r="R235" s="18">
        <v>0</v>
      </c>
      <c r="S235">
        <v>1</v>
      </c>
    </row>
    <row r="236" spans="1:19">
      <c r="A236" s="1">
        <v>8</v>
      </c>
      <c r="B236" s="2">
        <v>0.29166666666666702</v>
      </c>
      <c r="C236" s="17">
        <v>26.7</v>
      </c>
      <c r="D236" s="16">
        <v>18.559999999999999</v>
      </c>
      <c r="E236" s="16">
        <v>0.38</v>
      </c>
      <c r="F236" s="16">
        <v>1.51</v>
      </c>
      <c r="G236" s="16">
        <v>2.4500000000000002</v>
      </c>
      <c r="H236" s="16">
        <v>3.96</v>
      </c>
      <c r="I236" s="16">
        <v>3.22</v>
      </c>
      <c r="J236" s="16">
        <v>21</v>
      </c>
      <c r="K236" s="16">
        <v>10</v>
      </c>
      <c r="L236" s="17">
        <v>27.4</v>
      </c>
      <c r="M236" s="17">
        <v>72</v>
      </c>
      <c r="N236" s="19">
        <v>1010</v>
      </c>
      <c r="O236" s="17">
        <v>107</v>
      </c>
      <c r="P236" s="17">
        <v>3.39</v>
      </c>
      <c r="Q236" s="16">
        <v>68.44</v>
      </c>
      <c r="R236" s="18">
        <v>0</v>
      </c>
      <c r="S236">
        <v>1</v>
      </c>
    </row>
    <row r="237" spans="1:19">
      <c r="A237" s="1">
        <v>8</v>
      </c>
      <c r="B237" s="2">
        <v>0.33333333333333298</v>
      </c>
      <c r="C237" s="17">
        <v>26.5</v>
      </c>
      <c r="D237" s="16">
        <v>19.329999999999998</v>
      </c>
      <c r="E237" s="16">
        <v>0.42</v>
      </c>
      <c r="F237" s="16">
        <v>2.04</v>
      </c>
      <c r="G237" s="16">
        <v>2.62</v>
      </c>
      <c r="H237" s="16">
        <v>4.6500000000000004</v>
      </c>
      <c r="I237" s="16">
        <v>2.7</v>
      </c>
      <c r="J237" s="16">
        <v>22</v>
      </c>
      <c r="K237" s="16">
        <v>11</v>
      </c>
      <c r="L237" s="17">
        <v>28</v>
      </c>
      <c r="M237" s="17">
        <v>69.099999999999994</v>
      </c>
      <c r="N237" s="19">
        <v>1010.5</v>
      </c>
      <c r="O237" s="17">
        <v>266</v>
      </c>
      <c r="P237" s="16">
        <v>4.04</v>
      </c>
      <c r="Q237" s="16">
        <v>66.069999999999993</v>
      </c>
      <c r="R237" s="18">
        <v>0</v>
      </c>
      <c r="S237">
        <v>1</v>
      </c>
    </row>
    <row r="238" spans="1:19">
      <c r="A238" s="1">
        <v>8</v>
      </c>
      <c r="B238" s="2">
        <v>0.375</v>
      </c>
      <c r="C238" s="17">
        <v>26.4</v>
      </c>
      <c r="D238" s="16">
        <v>20.399999999999999</v>
      </c>
      <c r="E238" s="16">
        <v>0.4</v>
      </c>
      <c r="F238" s="16">
        <v>2.72</v>
      </c>
      <c r="G238" s="16">
        <v>2.34</v>
      </c>
      <c r="H238" s="16">
        <v>5.0599999999999996</v>
      </c>
      <c r="I238" s="16">
        <v>2.78</v>
      </c>
      <c r="J238" s="16">
        <v>23</v>
      </c>
      <c r="K238" s="16">
        <v>12</v>
      </c>
      <c r="L238" s="17">
        <v>29</v>
      </c>
      <c r="M238" s="17">
        <v>63.7</v>
      </c>
      <c r="N238" s="19">
        <v>1011</v>
      </c>
      <c r="O238" s="17">
        <v>592</v>
      </c>
      <c r="P238" s="16">
        <v>4.76</v>
      </c>
      <c r="Q238" s="16">
        <v>70.16</v>
      </c>
      <c r="R238" s="18">
        <v>0</v>
      </c>
      <c r="S238">
        <v>1</v>
      </c>
    </row>
    <row r="239" spans="1:19">
      <c r="A239" s="1">
        <v>8</v>
      </c>
      <c r="B239" s="2">
        <v>0.41666666666666702</v>
      </c>
      <c r="C239" s="17">
        <v>26.4</v>
      </c>
      <c r="D239" s="16">
        <v>22.33</v>
      </c>
      <c r="E239" s="16">
        <v>0.38</v>
      </c>
      <c r="F239" s="16">
        <v>2.7</v>
      </c>
      <c r="G239" s="16">
        <v>2.2200000000000002</v>
      </c>
      <c r="H239" s="16">
        <v>4.92</v>
      </c>
      <c r="I239" s="16">
        <v>2.91</v>
      </c>
      <c r="J239" s="16">
        <v>28</v>
      </c>
      <c r="K239" s="16">
        <v>14</v>
      </c>
      <c r="L239" s="17">
        <v>29.6</v>
      </c>
      <c r="M239" s="17">
        <v>59.8</v>
      </c>
      <c r="N239" s="19">
        <v>1011.1</v>
      </c>
      <c r="O239" s="17">
        <v>639</v>
      </c>
      <c r="P239" s="16">
        <v>4.45</v>
      </c>
      <c r="Q239" s="16">
        <v>69.819999999999993</v>
      </c>
      <c r="R239" s="18">
        <v>0</v>
      </c>
      <c r="S239">
        <v>1</v>
      </c>
    </row>
    <row r="240" spans="1:19">
      <c r="A240" s="1">
        <v>8</v>
      </c>
      <c r="B240" s="2">
        <v>0.45833333333333298</v>
      </c>
      <c r="C240" s="17">
        <v>26.4</v>
      </c>
      <c r="D240" s="16">
        <v>24.03</v>
      </c>
      <c r="E240" s="16">
        <v>0.4</v>
      </c>
      <c r="F240" s="16">
        <v>2.16</v>
      </c>
      <c r="G240" s="16">
        <v>1.95</v>
      </c>
      <c r="H240" s="16">
        <v>4.0999999999999996</v>
      </c>
      <c r="I240" s="16">
        <v>2.71</v>
      </c>
      <c r="J240" s="16">
        <v>22</v>
      </c>
      <c r="K240" s="16">
        <v>13</v>
      </c>
      <c r="L240" s="17">
        <v>30</v>
      </c>
      <c r="M240" s="17">
        <v>57.8</v>
      </c>
      <c r="N240" s="19">
        <v>1010.8</v>
      </c>
      <c r="O240" s="17">
        <v>854</v>
      </c>
      <c r="P240" s="16">
        <v>4.79</v>
      </c>
      <c r="Q240" s="16">
        <v>66.69</v>
      </c>
      <c r="R240" s="18">
        <v>0</v>
      </c>
      <c r="S240">
        <v>1</v>
      </c>
    </row>
    <row r="241" spans="1:19">
      <c r="A241" s="1">
        <v>8</v>
      </c>
      <c r="B241" s="2">
        <v>0.5</v>
      </c>
      <c r="C241" s="17">
        <v>26.2</v>
      </c>
      <c r="D241" s="16">
        <v>21.97</v>
      </c>
      <c r="E241" s="16">
        <v>0.41</v>
      </c>
      <c r="F241" s="16">
        <v>1.93</v>
      </c>
      <c r="G241" s="16">
        <v>1.58</v>
      </c>
      <c r="H241" s="16">
        <v>3.5</v>
      </c>
      <c r="I241" s="16">
        <v>3.05</v>
      </c>
      <c r="J241" s="16">
        <v>19</v>
      </c>
      <c r="K241" s="16">
        <v>17</v>
      </c>
      <c r="L241" s="17">
        <v>30.3</v>
      </c>
      <c r="M241" s="17">
        <v>57.4</v>
      </c>
      <c r="N241" s="19">
        <v>1010.2</v>
      </c>
      <c r="O241" s="17">
        <v>942</v>
      </c>
      <c r="P241" s="16">
        <v>5.33</v>
      </c>
      <c r="Q241" s="16">
        <v>64.97</v>
      </c>
      <c r="R241" s="18">
        <v>0</v>
      </c>
      <c r="S241">
        <v>1</v>
      </c>
    </row>
    <row r="242" spans="1:19">
      <c r="A242" s="1">
        <v>8</v>
      </c>
      <c r="B242" s="2">
        <v>0.54166666666666696</v>
      </c>
      <c r="C242" s="17">
        <v>26.3</v>
      </c>
      <c r="D242" s="16">
        <v>21.02</v>
      </c>
      <c r="E242" s="16">
        <v>0.44</v>
      </c>
      <c r="F242" s="16">
        <v>2.31</v>
      </c>
      <c r="G242" s="16">
        <v>1.35</v>
      </c>
      <c r="H242" s="16">
        <v>3.66</v>
      </c>
      <c r="I242" s="16">
        <v>3.19</v>
      </c>
      <c r="J242" s="16">
        <v>24</v>
      </c>
      <c r="K242" s="16">
        <v>11</v>
      </c>
      <c r="L242" s="17">
        <v>30.3</v>
      </c>
      <c r="M242" s="17">
        <v>57.6</v>
      </c>
      <c r="N242" s="19">
        <v>1009.8</v>
      </c>
      <c r="O242" s="17">
        <v>655</v>
      </c>
      <c r="P242" s="16">
        <v>4.74</v>
      </c>
      <c r="Q242" s="16">
        <v>63.54</v>
      </c>
      <c r="R242" s="18">
        <v>0</v>
      </c>
      <c r="S242">
        <v>1</v>
      </c>
    </row>
    <row r="243" spans="1:19">
      <c r="A243" s="1">
        <v>8</v>
      </c>
      <c r="B243" s="2">
        <v>0.58333333333333304</v>
      </c>
      <c r="C243" s="17">
        <v>26.1</v>
      </c>
      <c r="D243" s="16">
        <v>22.14</v>
      </c>
      <c r="E243" s="16">
        <v>0.44</v>
      </c>
      <c r="F243" s="16">
        <v>2</v>
      </c>
      <c r="G243" s="16">
        <v>1.59</v>
      </c>
      <c r="H243" s="16">
        <v>3.59</v>
      </c>
      <c r="I243" s="16">
        <v>3.49</v>
      </c>
      <c r="J243" s="16">
        <v>19</v>
      </c>
      <c r="K243" s="16">
        <v>17</v>
      </c>
      <c r="L243" s="17">
        <v>30.1</v>
      </c>
      <c r="M243" s="17">
        <v>58.8</v>
      </c>
      <c r="N243" s="19">
        <v>1008.8</v>
      </c>
      <c r="O243" s="17">
        <v>402</v>
      </c>
      <c r="P243" s="16">
        <v>4.88</v>
      </c>
      <c r="Q243" s="16">
        <v>65.88</v>
      </c>
      <c r="R243" s="18">
        <v>0</v>
      </c>
      <c r="S243">
        <v>1</v>
      </c>
    </row>
    <row r="244" spans="1:19">
      <c r="A244" s="1">
        <v>8</v>
      </c>
      <c r="B244" s="2">
        <v>0.625</v>
      </c>
      <c r="C244" s="17">
        <v>26.4</v>
      </c>
      <c r="D244" s="16">
        <v>20.13</v>
      </c>
      <c r="E244" s="16">
        <v>0.46</v>
      </c>
      <c r="F244" s="16">
        <v>1.9</v>
      </c>
      <c r="G244" s="16">
        <v>1.76</v>
      </c>
      <c r="H244" s="16">
        <v>3.65</v>
      </c>
      <c r="I244" s="16">
        <v>2.96</v>
      </c>
      <c r="J244" s="16">
        <v>24</v>
      </c>
      <c r="K244" s="16">
        <v>8</v>
      </c>
      <c r="L244" s="17">
        <v>29.9</v>
      </c>
      <c r="M244" s="17">
        <v>60.5</v>
      </c>
      <c r="N244" s="19">
        <v>1008.1</v>
      </c>
      <c r="O244" s="17">
        <v>394</v>
      </c>
      <c r="P244" s="16">
        <v>4.59</v>
      </c>
      <c r="Q244" s="16">
        <v>68.37</v>
      </c>
      <c r="R244" s="18">
        <v>0</v>
      </c>
      <c r="S244">
        <v>1</v>
      </c>
    </row>
    <row r="245" spans="1:19">
      <c r="A245" s="1">
        <v>8</v>
      </c>
      <c r="B245" s="2">
        <v>0.66666666666666696</v>
      </c>
      <c r="C245" s="17">
        <v>26.5</v>
      </c>
      <c r="D245" s="16">
        <v>21.03</v>
      </c>
      <c r="E245" s="16">
        <v>0.46</v>
      </c>
      <c r="F245" s="16">
        <v>1.89</v>
      </c>
      <c r="G245" s="16">
        <v>1.88</v>
      </c>
      <c r="H245" s="16">
        <v>3.77</v>
      </c>
      <c r="I245" s="16">
        <v>2.86</v>
      </c>
      <c r="J245" s="16">
        <v>25</v>
      </c>
      <c r="K245" s="16">
        <v>15</v>
      </c>
      <c r="L245" s="17">
        <v>29.1</v>
      </c>
      <c r="M245" s="17">
        <v>63.6</v>
      </c>
      <c r="N245" s="19">
        <v>1007.8</v>
      </c>
      <c r="O245" s="17">
        <v>290</v>
      </c>
      <c r="P245" s="16">
        <v>4.84</v>
      </c>
      <c r="Q245" s="16">
        <v>61.66</v>
      </c>
      <c r="R245" s="18">
        <v>0</v>
      </c>
      <c r="S245">
        <v>1</v>
      </c>
    </row>
    <row r="246" spans="1:19">
      <c r="A246" s="1">
        <v>8</v>
      </c>
      <c r="B246" s="2">
        <v>0.70833333333333304</v>
      </c>
      <c r="C246" s="17">
        <v>26.4</v>
      </c>
      <c r="D246" s="16">
        <v>17.09</v>
      </c>
      <c r="E246" s="16">
        <v>0.48</v>
      </c>
      <c r="F246" s="16">
        <v>2.1</v>
      </c>
      <c r="G246" s="16">
        <v>2.14</v>
      </c>
      <c r="H246" s="16">
        <v>4.25</v>
      </c>
      <c r="I246" s="16">
        <v>3.08</v>
      </c>
      <c r="J246" s="16">
        <v>28</v>
      </c>
      <c r="K246" s="16">
        <v>13</v>
      </c>
      <c r="L246" s="17">
        <v>28.9</v>
      </c>
      <c r="M246" s="17">
        <v>64.5</v>
      </c>
      <c r="N246" s="19">
        <v>1007.8</v>
      </c>
      <c r="O246" s="17">
        <v>178</v>
      </c>
      <c r="P246" s="16">
        <v>4.28</v>
      </c>
      <c r="Q246" s="16">
        <v>49.65</v>
      </c>
      <c r="R246" s="18">
        <v>0</v>
      </c>
      <c r="S246">
        <v>1</v>
      </c>
    </row>
    <row r="247" spans="1:19">
      <c r="A247" s="1">
        <v>8</v>
      </c>
      <c r="B247" s="2">
        <v>0.75</v>
      </c>
      <c r="C247" s="17">
        <v>26.3</v>
      </c>
      <c r="D247" s="16">
        <v>15.39</v>
      </c>
      <c r="E247" s="16">
        <v>0.62</v>
      </c>
      <c r="F247" s="16">
        <v>2.66</v>
      </c>
      <c r="G247" s="16">
        <v>2.82</v>
      </c>
      <c r="H247" s="16">
        <v>5.48</v>
      </c>
      <c r="I247" s="16">
        <v>3.33</v>
      </c>
      <c r="J247" s="129">
        <v>985</v>
      </c>
      <c r="K247" s="16">
        <v>15</v>
      </c>
      <c r="L247" s="17">
        <v>28</v>
      </c>
      <c r="M247" s="17">
        <v>70</v>
      </c>
      <c r="N247" s="19">
        <v>1008.1</v>
      </c>
      <c r="O247" s="17">
        <v>30</v>
      </c>
      <c r="P247" s="16">
        <v>3.83</v>
      </c>
      <c r="Q247" s="16">
        <v>43.22</v>
      </c>
      <c r="R247" s="18">
        <v>0</v>
      </c>
      <c r="S247">
        <v>1</v>
      </c>
    </row>
    <row r="248" spans="1:19">
      <c r="A248" s="1">
        <v>8</v>
      </c>
      <c r="B248" s="2">
        <v>0.79166666666666696</v>
      </c>
      <c r="C248" s="17">
        <v>26.6</v>
      </c>
      <c r="D248" s="16">
        <v>18.14</v>
      </c>
      <c r="E248" s="16">
        <v>0.48</v>
      </c>
      <c r="F248" s="16">
        <v>1.38</v>
      </c>
      <c r="G248" s="16">
        <v>3.28</v>
      </c>
      <c r="H248" s="16">
        <v>4.66</v>
      </c>
      <c r="I248" s="16">
        <v>3.07</v>
      </c>
      <c r="J248" s="129">
        <v>985</v>
      </c>
      <c r="K248" s="16">
        <v>20</v>
      </c>
      <c r="L248" s="17">
        <v>27.6</v>
      </c>
      <c r="M248" s="17">
        <v>73.7</v>
      </c>
      <c r="N248" s="19">
        <v>1008.6</v>
      </c>
      <c r="O248" s="17">
        <v>3</v>
      </c>
      <c r="P248" s="16">
        <v>3.47</v>
      </c>
      <c r="Q248" s="16">
        <v>46.65</v>
      </c>
      <c r="R248" s="18">
        <v>0</v>
      </c>
      <c r="S248">
        <v>1</v>
      </c>
    </row>
    <row r="249" spans="1:19">
      <c r="A249" s="1">
        <v>8</v>
      </c>
      <c r="B249" s="2">
        <v>0.83333333333333304</v>
      </c>
      <c r="C249" s="17">
        <v>26.9</v>
      </c>
      <c r="D249" s="16">
        <v>17.04</v>
      </c>
      <c r="E249" s="16">
        <v>0.44</v>
      </c>
      <c r="F249" s="16">
        <v>1.6</v>
      </c>
      <c r="G249" s="16">
        <v>3.26</v>
      </c>
      <c r="H249" s="16">
        <v>4.87</v>
      </c>
      <c r="I249" s="16">
        <v>2.89</v>
      </c>
      <c r="J249" s="129">
        <v>985</v>
      </c>
      <c r="K249" s="16">
        <v>21</v>
      </c>
      <c r="L249" s="17">
        <v>27.5</v>
      </c>
      <c r="M249" s="17">
        <v>71.2</v>
      </c>
      <c r="N249" s="19">
        <v>1009.2</v>
      </c>
      <c r="O249" s="17">
        <v>3</v>
      </c>
      <c r="P249" s="16">
        <v>3.28</v>
      </c>
      <c r="Q249" s="16">
        <v>47.46</v>
      </c>
      <c r="R249" s="18">
        <v>0</v>
      </c>
      <c r="S249">
        <v>1</v>
      </c>
    </row>
    <row r="250" spans="1:19">
      <c r="A250" s="1">
        <v>8</v>
      </c>
      <c r="B250" s="2">
        <v>0.875</v>
      </c>
      <c r="C250" s="17">
        <v>26.9</v>
      </c>
      <c r="D250" s="16">
        <v>19.46</v>
      </c>
      <c r="E250" s="16">
        <v>0.4</v>
      </c>
      <c r="F250" s="16">
        <v>1.28</v>
      </c>
      <c r="G250" s="16">
        <v>2.63</v>
      </c>
      <c r="H250" s="16">
        <v>3.91</v>
      </c>
      <c r="I250" s="16">
        <v>3.21</v>
      </c>
      <c r="J250" s="129">
        <v>985</v>
      </c>
      <c r="K250" s="16">
        <v>16</v>
      </c>
      <c r="L250" s="17">
        <v>27.3</v>
      </c>
      <c r="M250" s="17">
        <v>70.5</v>
      </c>
      <c r="N250" s="19">
        <v>1010</v>
      </c>
      <c r="O250" s="17">
        <v>2</v>
      </c>
      <c r="P250" s="16">
        <v>3.32</v>
      </c>
      <c r="Q250" s="16">
        <v>50.4</v>
      </c>
      <c r="R250" s="18">
        <v>0</v>
      </c>
      <c r="S250">
        <v>1</v>
      </c>
    </row>
    <row r="251" spans="1:19">
      <c r="A251" s="1">
        <v>8</v>
      </c>
      <c r="B251" s="2">
        <v>0.91666666666666696</v>
      </c>
      <c r="C251" s="17">
        <v>26.9</v>
      </c>
      <c r="D251" s="16">
        <v>18.09</v>
      </c>
      <c r="E251" s="16">
        <v>0.39</v>
      </c>
      <c r="F251" s="16">
        <v>1.1299999999999999</v>
      </c>
      <c r="G251" s="16">
        <v>2.63</v>
      </c>
      <c r="H251" s="16">
        <v>3.76</v>
      </c>
      <c r="I251" s="16">
        <v>3.76</v>
      </c>
      <c r="J251" s="129">
        <v>985</v>
      </c>
      <c r="K251" s="16">
        <v>16</v>
      </c>
      <c r="L251" s="17">
        <v>27.3</v>
      </c>
      <c r="M251" s="17">
        <v>71.099999999999994</v>
      </c>
      <c r="N251" s="19">
        <v>1010.6</v>
      </c>
      <c r="O251" s="17">
        <v>2</v>
      </c>
      <c r="P251" s="16">
        <v>2.95</v>
      </c>
      <c r="Q251" s="16">
        <v>49.34</v>
      </c>
      <c r="R251" s="18">
        <v>0</v>
      </c>
      <c r="S251">
        <v>1</v>
      </c>
    </row>
    <row r="252" spans="1:19">
      <c r="A252" s="1">
        <v>8</v>
      </c>
      <c r="B252" s="2">
        <v>0.95833333333333304</v>
      </c>
      <c r="C252" s="17">
        <v>26.9</v>
      </c>
      <c r="D252" s="16">
        <v>17.649999999999999</v>
      </c>
      <c r="E252" s="16">
        <v>0.41</v>
      </c>
      <c r="F252" s="16">
        <v>1.1299999999999999</v>
      </c>
      <c r="G252" s="16">
        <v>2.17</v>
      </c>
      <c r="H252" s="16">
        <v>3.3</v>
      </c>
      <c r="I252" s="16">
        <v>4.33</v>
      </c>
      <c r="J252" s="129">
        <v>985</v>
      </c>
      <c r="K252" s="16">
        <v>16</v>
      </c>
      <c r="L252" s="17">
        <v>27.1</v>
      </c>
      <c r="M252" s="17">
        <v>72.2</v>
      </c>
      <c r="N252" s="19">
        <v>1010.4</v>
      </c>
      <c r="O252" s="17">
        <v>2</v>
      </c>
      <c r="P252" s="16">
        <v>2.84</v>
      </c>
      <c r="Q252" s="16">
        <v>55.29</v>
      </c>
      <c r="R252" s="18">
        <v>0</v>
      </c>
      <c r="S252">
        <v>1</v>
      </c>
    </row>
    <row r="254" spans="1:19">
      <c r="A254" s="148" t="s">
        <v>39</v>
      </c>
      <c r="B254" s="149"/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</row>
    <row r="255" spans="1:19">
      <c r="A255" s="154" t="s">
        <v>2</v>
      </c>
      <c r="B255" s="155"/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6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</row>
    <row r="256" spans="1:19">
      <c r="A256" s="156" t="s">
        <v>3</v>
      </c>
      <c r="B256" s="157"/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</row>
    <row r="257" spans="1:19">
      <c r="A257" s="158" t="s">
        <v>4</v>
      </c>
      <c r="B257" s="159"/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</row>
    <row r="258" spans="1:19">
      <c r="A258" s="150" t="s">
        <v>27</v>
      </c>
      <c r="B258" s="151"/>
      <c r="C258" s="20">
        <f t="shared" ref="C258:R258" si="7">24-C254-C255-C256-C257</f>
        <v>24</v>
      </c>
      <c r="D258" s="20">
        <f t="shared" si="7"/>
        <v>24</v>
      </c>
      <c r="E258" s="20">
        <f t="shared" si="7"/>
        <v>24</v>
      </c>
      <c r="F258" s="20">
        <f t="shared" si="7"/>
        <v>24</v>
      </c>
      <c r="G258" s="20">
        <f t="shared" si="7"/>
        <v>24</v>
      </c>
      <c r="H258" s="20">
        <f t="shared" si="7"/>
        <v>24</v>
      </c>
      <c r="I258" s="20">
        <f t="shared" si="7"/>
        <v>24</v>
      </c>
      <c r="J258" s="20">
        <f t="shared" si="7"/>
        <v>18</v>
      </c>
      <c r="K258" s="20">
        <f t="shared" si="7"/>
        <v>24</v>
      </c>
      <c r="L258" s="20">
        <f t="shared" si="7"/>
        <v>24</v>
      </c>
      <c r="M258" s="20">
        <f t="shared" si="7"/>
        <v>24</v>
      </c>
      <c r="N258" s="20">
        <f t="shared" si="7"/>
        <v>24</v>
      </c>
      <c r="O258" s="20">
        <f t="shared" si="7"/>
        <v>24</v>
      </c>
      <c r="P258" s="20">
        <f t="shared" si="7"/>
        <v>24</v>
      </c>
      <c r="Q258" s="20">
        <f t="shared" si="7"/>
        <v>24</v>
      </c>
      <c r="R258" s="20">
        <f t="shared" si="7"/>
        <v>24</v>
      </c>
    </row>
    <row r="259" spans="1:19">
      <c r="A259" s="152" t="s">
        <v>28</v>
      </c>
      <c r="B259" s="153"/>
      <c r="C259" s="21">
        <f>C258/(SUM(S229:S252))</f>
        <v>1</v>
      </c>
      <c r="D259" s="21">
        <f>D258/(SUM(S229:S252))</f>
        <v>1</v>
      </c>
      <c r="E259" s="21">
        <f>E258/(SUM(S229:S252))</f>
        <v>1</v>
      </c>
      <c r="F259" s="21">
        <f>F258/(SUM(S229:S252))</f>
        <v>1</v>
      </c>
      <c r="G259" s="21">
        <f>G258/(SUM(S229:S252))</f>
        <v>1</v>
      </c>
      <c r="H259" s="21">
        <f>H258/(SUM(S229:S252))</f>
        <v>1</v>
      </c>
      <c r="I259" s="21">
        <f>I258/(SUM(S229:S252))</f>
        <v>1</v>
      </c>
      <c r="J259" s="21">
        <f>J258/(SUM(S229:S252))</f>
        <v>0.75</v>
      </c>
      <c r="K259" s="21">
        <f>K258/(SUM(S229:S252))</f>
        <v>1</v>
      </c>
      <c r="L259" s="21">
        <f>L258/(SUM(S229:S252))</f>
        <v>1</v>
      </c>
      <c r="M259" s="21">
        <f>M258/(SUM(S229:S252))</f>
        <v>1</v>
      </c>
      <c r="N259" s="21">
        <f>N258/(SUM(S229:S252))</f>
        <v>1</v>
      </c>
      <c r="O259" s="21">
        <f>O258/(SUM(S229:S252))</f>
        <v>1</v>
      </c>
      <c r="P259" s="21">
        <f>P258/(SUM(S229:S252))</f>
        <v>1</v>
      </c>
      <c r="Q259" s="21">
        <f>Q258/(SUM(S229:S252))</f>
        <v>1</v>
      </c>
      <c r="R259" s="21">
        <f>R258/(SUM(S229:S252))</f>
        <v>1</v>
      </c>
    </row>
    <row r="261" spans="1:19">
      <c r="A261" s="1">
        <v>9</v>
      </c>
      <c r="B261" s="2">
        <v>0</v>
      </c>
      <c r="C261" s="17">
        <v>26.9</v>
      </c>
      <c r="D261" s="16">
        <v>18.940000000000001</v>
      </c>
      <c r="E261" s="16">
        <v>0.37</v>
      </c>
      <c r="F261" s="16">
        <v>1.1399999999999999</v>
      </c>
      <c r="G261" s="16">
        <v>1.51</v>
      </c>
      <c r="H261" s="16">
        <v>2.65</v>
      </c>
      <c r="I261" s="16">
        <v>4.33</v>
      </c>
      <c r="J261" s="129">
        <v>985</v>
      </c>
      <c r="K261" s="16">
        <v>12</v>
      </c>
      <c r="L261" s="17">
        <v>27.1</v>
      </c>
      <c r="M261" s="17">
        <v>70.8</v>
      </c>
      <c r="N261" s="19">
        <v>1009.7</v>
      </c>
      <c r="O261" s="17">
        <v>2</v>
      </c>
      <c r="P261" s="17">
        <v>3.21</v>
      </c>
      <c r="Q261" s="16">
        <v>54.08</v>
      </c>
      <c r="R261" s="18">
        <v>0</v>
      </c>
      <c r="S261">
        <v>1</v>
      </c>
    </row>
    <row r="262" spans="1:19">
      <c r="A262" s="1">
        <v>9</v>
      </c>
      <c r="B262" s="2">
        <v>4.1666666666666664E-2</v>
      </c>
      <c r="C262" s="17">
        <v>26.9</v>
      </c>
      <c r="D262" s="16">
        <v>19.29</v>
      </c>
      <c r="E262" s="16">
        <v>0.28000000000000003</v>
      </c>
      <c r="F262" s="16">
        <v>1.07</v>
      </c>
      <c r="G262" s="16">
        <v>1.05</v>
      </c>
      <c r="H262" s="16">
        <v>2.12</v>
      </c>
      <c r="I262" s="16">
        <v>3.45</v>
      </c>
      <c r="J262" s="129">
        <v>985</v>
      </c>
      <c r="K262" s="16">
        <v>13</v>
      </c>
      <c r="L262" s="17">
        <v>26.9</v>
      </c>
      <c r="M262" s="17">
        <v>72.900000000000006</v>
      </c>
      <c r="N262" s="19">
        <v>1008.8</v>
      </c>
      <c r="O262" s="17">
        <v>3</v>
      </c>
      <c r="P262" s="17">
        <v>3.3</v>
      </c>
      <c r="Q262" s="16">
        <v>55.06</v>
      </c>
      <c r="R262" s="18">
        <v>0</v>
      </c>
      <c r="S262">
        <v>1</v>
      </c>
    </row>
    <row r="263" spans="1:19">
      <c r="A263" s="1">
        <v>9</v>
      </c>
      <c r="B263" s="2">
        <v>8.3333333333333301E-2</v>
      </c>
      <c r="C263" s="17">
        <v>26.9</v>
      </c>
      <c r="D263" s="16">
        <v>19.899999999999999</v>
      </c>
      <c r="E263" s="16">
        <v>0.28000000000000003</v>
      </c>
      <c r="F263" s="16">
        <v>1.22</v>
      </c>
      <c r="G263" s="16">
        <v>0.63</v>
      </c>
      <c r="H263" s="16">
        <v>1.85</v>
      </c>
      <c r="I263" s="16">
        <v>3.36</v>
      </c>
      <c r="J263" s="129">
        <v>985</v>
      </c>
      <c r="K263" s="16">
        <v>13</v>
      </c>
      <c r="L263" s="17">
        <v>26.8</v>
      </c>
      <c r="M263" s="17">
        <v>73</v>
      </c>
      <c r="N263" s="19">
        <v>1008.2</v>
      </c>
      <c r="O263" s="17">
        <v>3</v>
      </c>
      <c r="P263" s="17">
        <v>3.43</v>
      </c>
      <c r="Q263" s="16">
        <v>56.1</v>
      </c>
      <c r="R263" s="18">
        <v>0</v>
      </c>
      <c r="S263">
        <v>1</v>
      </c>
    </row>
    <row r="264" spans="1:19">
      <c r="A264" s="1">
        <v>9</v>
      </c>
      <c r="B264" s="2">
        <v>0.125</v>
      </c>
      <c r="C264" s="17">
        <v>26.8</v>
      </c>
      <c r="D264" s="16">
        <v>20.63</v>
      </c>
      <c r="E264" s="16">
        <v>0.27</v>
      </c>
      <c r="F264" s="16">
        <v>1.1299999999999999</v>
      </c>
      <c r="G264" s="16">
        <v>0.38</v>
      </c>
      <c r="H264" s="16">
        <v>1.51</v>
      </c>
      <c r="I264" s="16">
        <v>2.69</v>
      </c>
      <c r="J264" s="129">
        <v>985</v>
      </c>
      <c r="K264" s="16">
        <v>12</v>
      </c>
      <c r="L264" s="17">
        <v>26.8</v>
      </c>
      <c r="M264" s="17">
        <v>72.5</v>
      </c>
      <c r="N264" s="19">
        <v>1007.6</v>
      </c>
      <c r="O264" s="17">
        <v>3</v>
      </c>
      <c r="P264" s="17">
        <v>3.44</v>
      </c>
      <c r="Q264" s="16">
        <v>56.89</v>
      </c>
      <c r="R264" s="18">
        <v>0</v>
      </c>
      <c r="S264">
        <v>1</v>
      </c>
    </row>
    <row r="265" spans="1:19">
      <c r="A265" s="1">
        <v>9</v>
      </c>
      <c r="B265" s="2">
        <v>0.16666666666666699</v>
      </c>
      <c r="C265" s="17">
        <v>26.9</v>
      </c>
      <c r="D265" s="16">
        <v>20.21</v>
      </c>
      <c r="E265" s="16">
        <v>0.27</v>
      </c>
      <c r="F265" s="16">
        <v>1.1399999999999999</v>
      </c>
      <c r="G265" s="16">
        <v>0.59</v>
      </c>
      <c r="H265" s="16">
        <v>1.73</v>
      </c>
      <c r="I265" s="16">
        <v>3.04</v>
      </c>
      <c r="J265" s="129">
        <v>985</v>
      </c>
      <c r="K265" s="16">
        <v>13</v>
      </c>
      <c r="L265" s="17">
        <v>26.6</v>
      </c>
      <c r="M265" s="17">
        <v>74.599999999999994</v>
      </c>
      <c r="N265" s="19">
        <v>1007.8</v>
      </c>
      <c r="O265" s="17">
        <v>3</v>
      </c>
      <c r="P265" s="17">
        <v>2.56</v>
      </c>
      <c r="Q265" s="16">
        <v>64.760000000000005</v>
      </c>
      <c r="R265" s="18">
        <v>0</v>
      </c>
      <c r="S265">
        <v>1</v>
      </c>
    </row>
    <row r="266" spans="1:19">
      <c r="A266" s="1">
        <v>9</v>
      </c>
      <c r="B266" s="2">
        <v>0.20833333333333301</v>
      </c>
      <c r="C266" s="17">
        <v>26.9</v>
      </c>
      <c r="D266" s="16">
        <v>20.58</v>
      </c>
      <c r="E266" s="16">
        <v>0.27</v>
      </c>
      <c r="F266" s="16">
        <v>1.06</v>
      </c>
      <c r="G266" s="16">
        <v>0.73</v>
      </c>
      <c r="H266" s="16">
        <v>1.79</v>
      </c>
      <c r="I266" s="16">
        <v>3.59</v>
      </c>
      <c r="J266" s="129">
        <v>985</v>
      </c>
      <c r="K266" s="16">
        <v>9</v>
      </c>
      <c r="L266" s="17">
        <v>26.7</v>
      </c>
      <c r="M266" s="17">
        <v>73.400000000000006</v>
      </c>
      <c r="N266" s="19">
        <v>1008.1</v>
      </c>
      <c r="O266" s="17">
        <v>3</v>
      </c>
      <c r="P266" s="17">
        <v>2.82</v>
      </c>
      <c r="Q266" s="16">
        <v>68</v>
      </c>
      <c r="R266" s="18">
        <v>0</v>
      </c>
      <c r="S266">
        <v>1</v>
      </c>
    </row>
    <row r="267" spans="1:19">
      <c r="A267" s="1">
        <v>9</v>
      </c>
      <c r="B267" s="2">
        <v>0.25</v>
      </c>
      <c r="C267" s="17">
        <v>26.7</v>
      </c>
      <c r="D267" s="16">
        <v>20.14</v>
      </c>
      <c r="E267" s="16">
        <v>0.28000000000000003</v>
      </c>
      <c r="F267" s="16">
        <v>1.1000000000000001</v>
      </c>
      <c r="G267" s="16">
        <v>1.32</v>
      </c>
      <c r="H267" s="16">
        <v>2.42</v>
      </c>
      <c r="I267" s="16">
        <v>2.63</v>
      </c>
      <c r="J267" s="129">
        <v>985</v>
      </c>
      <c r="K267" s="16">
        <v>14</v>
      </c>
      <c r="L267" s="17">
        <v>26.8</v>
      </c>
      <c r="M267" s="17">
        <v>72.8</v>
      </c>
      <c r="N267" s="19">
        <v>1008.7</v>
      </c>
      <c r="O267" s="17">
        <v>12</v>
      </c>
      <c r="P267" s="17">
        <v>2.76</v>
      </c>
      <c r="Q267" s="16">
        <v>66.5</v>
      </c>
      <c r="R267" s="18">
        <v>0</v>
      </c>
      <c r="S267">
        <v>1</v>
      </c>
    </row>
    <row r="268" spans="1:19">
      <c r="A268" s="1">
        <v>9</v>
      </c>
      <c r="B268" s="2">
        <v>0.29166666666666702</v>
      </c>
      <c r="C268" s="17">
        <v>26.5</v>
      </c>
      <c r="D268" s="16">
        <v>20.71</v>
      </c>
      <c r="E268" s="16">
        <v>0.31</v>
      </c>
      <c r="F268" s="16">
        <v>1.45</v>
      </c>
      <c r="G268" s="16">
        <v>1.6</v>
      </c>
      <c r="H268" s="16">
        <v>3.06</v>
      </c>
      <c r="I268" s="16">
        <v>1.72</v>
      </c>
      <c r="J268" s="129">
        <v>985</v>
      </c>
      <c r="K268" s="16">
        <v>12</v>
      </c>
      <c r="L268" s="17">
        <v>27.2</v>
      </c>
      <c r="M268" s="17">
        <v>70.400000000000006</v>
      </c>
      <c r="N268" s="19">
        <v>1009.8</v>
      </c>
      <c r="O268" s="17">
        <v>92</v>
      </c>
      <c r="P268" s="17">
        <v>3.27</v>
      </c>
      <c r="Q268" s="16">
        <v>64.75</v>
      </c>
      <c r="R268" s="18">
        <v>0</v>
      </c>
      <c r="S268">
        <v>1</v>
      </c>
    </row>
    <row r="269" spans="1:19">
      <c r="A269" s="1">
        <v>9</v>
      </c>
      <c r="B269" s="2">
        <v>0.33333333333333298</v>
      </c>
      <c r="C269" s="17">
        <v>26.4</v>
      </c>
      <c r="D269" s="16">
        <v>20.5</v>
      </c>
      <c r="E269" s="16">
        <v>0.34</v>
      </c>
      <c r="F269" s="16">
        <v>1.51</v>
      </c>
      <c r="G269" s="16">
        <v>1.84</v>
      </c>
      <c r="H269" s="16">
        <v>3.36</v>
      </c>
      <c r="I269" s="16">
        <v>1.85</v>
      </c>
      <c r="J269" s="129">
        <v>985</v>
      </c>
      <c r="K269" s="16">
        <v>19</v>
      </c>
      <c r="L269" s="17">
        <v>27.5</v>
      </c>
      <c r="M269" s="17">
        <v>70.5</v>
      </c>
      <c r="N269" s="19">
        <v>1010.5</v>
      </c>
      <c r="O269" s="17">
        <v>252</v>
      </c>
      <c r="P269" s="16">
        <v>3.62</v>
      </c>
      <c r="Q269" s="16">
        <v>63.33</v>
      </c>
      <c r="R269" s="18">
        <v>0.2</v>
      </c>
      <c r="S269">
        <v>1</v>
      </c>
    </row>
    <row r="270" spans="1:19">
      <c r="A270" s="1">
        <v>9</v>
      </c>
      <c r="B270" s="2">
        <v>0.375</v>
      </c>
      <c r="C270" s="17">
        <v>26.3</v>
      </c>
      <c r="D270" s="16">
        <v>22.28</v>
      </c>
      <c r="E270" s="16">
        <v>0.34</v>
      </c>
      <c r="F270" s="16">
        <v>1.46</v>
      </c>
      <c r="G270" s="16">
        <v>1.5</v>
      </c>
      <c r="H270" s="16">
        <v>2.96</v>
      </c>
      <c r="I270" s="16">
        <v>2</v>
      </c>
      <c r="J270" s="129">
        <v>985</v>
      </c>
      <c r="K270" s="16">
        <v>18</v>
      </c>
      <c r="L270" s="17">
        <v>28.2</v>
      </c>
      <c r="M270" s="17">
        <v>66.099999999999994</v>
      </c>
      <c r="N270" s="19">
        <v>1010.8</v>
      </c>
      <c r="O270" s="17">
        <v>510</v>
      </c>
      <c r="P270" s="16">
        <v>4.42</v>
      </c>
      <c r="Q270" s="16">
        <v>64.290000000000006</v>
      </c>
      <c r="R270" s="18">
        <v>0</v>
      </c>
      <c r="S270">
        <v>1</v>
      </c>
    </row>
    <row r="271" spans="1:19">
      <c r="A271" s="1">
        <v>9</v>
      </c>
      <c r="B271" s="2">
        <v>0.41666666666666702</v>
      </c>
      <c r="C271" s="129">
        <v>0</v>
      </c>
      <c r="D271" s="129">
        <v>0</v>
      </c>
      <c r="E271" s="129">
        <v>0</v>
      </c>
      <c r="F271" s="129">
        <v>0</v>
      </c>
      <c r="G271" s="129">
        <v>0</v>
      </c>
      <c r="H271" s="129">
        <v>0</v>
      </c>
      <c r="I271" s="129">
        <v>0</v>
      </c>
      <c r="J271" s="129">
        <v>0</v>
      </c>
      <c r="K271" s="129">
        <v>0</v>
      </c>
      <c r="L271" s="129">
        <v>0</v>
      </c>
      <c r="M271" s="129">
        <v>0</v>
      </c>
      <c r="N271" s="138">
        <v>0</v>
      </c>
      <c r="O271" s="129">
        <v>0</v>
      </c>
      <c r="P271" s="129">
        <v>0</v>
      </c>
      <c r="Q271" s="129">
        <v>0</v>
      </c>
      <c r="R271" s="139">
        <v>0</v>
      </c>
      <c r="S271">
        <v>1</v>
      </c>
    </row>
    <row r="272" spans="1:19">
      <c r="A272" s="1">
        <v>9</v>
      </c>
      <c r="B272" s="2">
        <v>0.45833333333333298</v>
      </c>
      <c r="C272" s="129">
        <v>0</v>
      </c>
      <c r="D272" s="129">
        <v>0</v>
      </c>
      <c r="E272" s="129">
        <v>0</v>
      </c>
      <c r="F272" s="129">
        <v>0</v>
      </c>
      <c r="G272" s="129">
        <v>0</v>
      </c>
      <c r="H272" s="129">
        <v>0</v>
      </c>
      <c r="I272" s="129">
        <v>0</v>
      </c>
      <c r="J272" s="129">
        <v>0</v>
      </c>
      <c r="K272" s="129">
        <v>0</v>
      </c>
      <c r="L272" s="129">
        <v>0</v>
      </c>
      <c r="M272" s="129">
        <v>0</v>
      </c>
      <c r="N272" s="138">
        <v>0</v>
      </c>
      <c r="O272" s="129">
        <v>0</v>
      </c>
      <c r="P272" s="129">
        <v>0</v>
      </c>
      <c r="Q272" s="129">
        <v>0</v>
      </c>
      <c r="R272" s="139">
        <v>0</v>
      </c>
      <c r="S272">
        <v>1</v>
      </c>
    </row>
    <row r="273" spans="1:19">
      <c r="A273" s="1">
        <v>9</v>
      </c>
      <c r="B273" s="2">
        <v>0.5</v>
      </c>
      <c r="C273" s="129">
        <v>0</v>
      </c>
      <c r="D273" s="129">
        <v>0</v>
      </c>
      <c r="E273" s="129">
        <v>0</v>
      </c>
      <c r="F273" s="129">
        <v>0</v>
      </c>
      <c r="G273" s="129">
        <v>0</v>
      </c>
      <c r="H273" s="129">
        <v>0</v>
      </c>
      <c r="I273" s="129">
        <v>0</v>
      </c>
      <c r="J273" s="129">
        <v>0</v>
      </c>
      <c r="K273" s="129">
        <v>0</v>
      </c>
      <c r="L273" s="129">
        <v>0</v>
      </c>
      <c r="M273" s="129">
        <v>0</v>
      </c>
      <c r="N273" s="138">
        <v>0</v>
      </c>
      <c r="O273" s="129">
        <v>0</v>
      </c>
      <c r="P273" s="129">
        <v>0</v>
      </c>
      <c r="Q273" s="129">
        <v>0</v>
      </c>
      <c r="R273" s="139">
        <v>0</v>
      </c>
      <c r="S273">
        <v>1</v>
      </c>
    </row>
    <row r="274" spans="1:19">
      <c r="A274" s="1">
        <v>9</v>
      </c>
      <c r="B274" s="2">
        <v>0.54166666666666696</v>
      </c>
      <c r="C274" s="129">
        <v>0</v>
      </c>
      <c r="D274" s="129">
        <v>0</v>
      </c>
      <c r="E274" s="129">
        <v>0</v>
      </c>
      <c r="F274" s="129">
        <v>0</v>
      </c>
      <c r="G274" s="129">
        <v>0</v>
      </c>
      <c r="H274" s="129">
        <v>0</v>
      </c>
      <c r="I274" s="129">
        <v>0</v>
      </c>
      <c r="J274" s="129">
        <v>0</v>
      </c>
      <c r="K274" s="129">
        <v>0</v>
      </c>
      <c r="L274" s="129">
        <v>0</v>
      </c>
      <c r="M274" s="129">
        <v>0</v>
      </c>
      <c r="N274" s="138">
        <v>0</v>
      </c>
      <c r="O274" s="129">
        <v>0</v>
      </c>
      <c r="P274" s="129">
        <v>0</v>
      </c>
      <c r="Q274" s="129">
        <v>0</v>
      </c>
      <c r="R274" s="139">
        <v>0</v>
      </c>
      <c r="S274">
        <v>1</v>
      </c>
    </row>
    <row r="275" spans="1:19">
      <c r="A275" s="1">
        <v>9</v>
      </c>
      <c r="B275" s="2">
        <v>0.58333333333333304</v>
      </c>
      <c r="C275" s="129">
        <v>0</v>
      </c>
      <c r="D275" s="129">
        <v>0</v>
      </c>
      <c r="E275" s="129">
        <v>0</v>
      </c>
      <c r="F275" s="129">
        <v>0</v>
      </c>
      <c r="G275" s="129">
        <v>0</v>
      </c>
      <c r="H275" s="129">
        <v>0</v>
      </c>
      <c r="I275" s="129">
        <v>0</v>
      </c>
      <c r="J275" s="129">
        <v>0</v>
      </c>
      <c r="K275" s="129">
        <v>0</v>
      </c>
      <c r="L275" s="129">
        <v>0</v>
      </c>
      <c r="M275" s="129">
        <v>0</v>
      </c>
      <c r="N275" s="138">
        <v>0</v>
      </c>
      <c r="O275" s="129">
        <v>0</v>
      </c>
      <c r="P275" s="129">
        <v>0</v>
      </c>
      <c r="Q275" s="129">
        <v>0</v>
      </c>
      <c r="R275" s="139">
        <v>0</v>
      </c>
      <c r="S275">
        <v>1</v>
      </c>
    </row>
    <row r="276" spans="1:19">
      <c r="A276" s="1">
        <v>9</v>
      </c>
      <c r="B276" s="2">
        <v>0.625</v>
      </c>
      <c r="C276" s="129">
        <v>0</v>
      </c>
      <c r="D276" s="129">
        <v>0</v>
      </c>
      <c r="E276" s="129">
        <v>0</v>
      </c>
      <c r="F276" s="129">
        <v>0</v>
      </c>
      <c r="G276" s="129">
        <v>0</v>
      </c>
      <c r="H276" s="129">
        <v>0</v>
      </c>
      <c r="I276" s="129">
        <v>0</v>
      </c>
      <c r="J276" s="129">
        <v>0</v>
      </c>
      <c r="K276" s="129">
        <v>0</v>
      </c>
      <c r="L276" s="129">
        <v>0</v>
      </c>
      <c r="M276" s="129">
        <v>0</v>
      </c>
      <c r="N276" s="138">
        <v>0</v>
      </c>
      <c r="O276" s="129">
        <v>0</v>
      </c>
      <c r="P276" s="129">
        <v>0</v>
      </c>
      <c r="Q276" s="129">
        <v>0</v>
      </c>
      <c r="R276" s="139">
        <v>0</v>
      </c>
      <c r="S276">
        <v>1</v>
      </c>
    </row>
    <row r="277" spans="1:19">
      <c r="A277" s="1">
        <v>9</v>
      </c>
      <c r="B277" s="2">
        <v>0.66666666666666696</v>
      </c>
      <c r="C277" s="129">
        <v>0</v>
      </c>
      <c r="D277" s="129">
        <v>0</v>
      </c>
      <c r="E277" s="129">
        <v>0</v>
      </c>
      <c r="F277" s="129">
        <v>0</v>
      </c>
      <c r="G277" s="129">
        <v>0</v>
      </c>
      <c r="H277" s="129">
        <v>0</v>
      </c>
      <c r="I277" s="129">
        <v>0</v>
      </c>
      <c r="J277" s="129">
        <v>0</v>
      </c>
      <c r="K277" s="129">
        <v>0</v>
      </c>
      <c r="L277" s="129">
        <v>0</v>
      </c>
      <c r="M277" s="129">
        <v>0</v>
      </c>
      <c r="N277" s="138">
        <v>0</v>
      </c>
      <c r="O277" s="129">
        <v>0</v>
      </c>
      <c r="P277" s="129">
        <v>0</v>
      </c>
      <c r="Q277" s="129">
        <v>0</v>
      </c>
      <c r="R277" s="139">
        <v>0</v>
      </c>
      <c r="S277">
        <v>1</v>
      </c>
    </row>
    <row r="278" spans="1:19">
      <c r="A278" s="1">
        <v>9</v>
      </c>
      <c r="B278" s="2">
        <v>0.70833333333333304</v>
      </c>
      <c r="C278" s="129">
        <v>0</v>
      </c>
      <c r="D278" s="129">
        <v>0</v>
      </c>
      <c r="E278" s="129">
        <v>0</v>
      </c>
      <c r="F278" s="129">
        <v>0</v>
      </c>
      <c r="G278" s="129">
        <v>0</v>
      </c>
      <c r="H278" s="129">
        <v>0</v>
      </c>
      <c r="I278" s="129">
        <v>0</v>
      </c>
      <c r="J278" s="129">
        <v>0</v>
      </c>
      <c r="K278" s="129">
        <v>0</v>
      </c>
      <c r="L278" s="129">
        <v>0</v>
      </c>
      <c r="M278" s="129">
        <v>0</v>
      </c>
      <c r="N278" s="138">
        <v>0</v>
      </c>
      <c r="O278" s="129">
        <v>0</v>
      </c>
      <c r="P278" s="129">
        <v>0</v>
      </c>
      <c r="Q278" s="129">
        <v>0</v>
      </c>
      <c r="R278" s="139">
        <v>0</v>
      </c>
      <c r="S278">
        <v>1</v>
      </c>
    </row>
    <row r="279" spans="1:19">
      <c r="A279" s="1">
        <v>9</v>
      </c>
      <c r="B279" s="2">
        <v>0.75</v>
      </c>
      <c r="C279" s="129">
        <v>0</v>
      </c>
      <c r="D279" s="129">
        <v>0</v>
      </c>
      <c r="E279" s="129">
        <v>0</v>
      </c>
      <c r="F279" s="129">
        <v>0</v>
      </c>
      <c r="G279" s="129">
        <v>0</v>
      </c>
      <c r="H279" s="129">
        <v>0</v>
      </c>
      <c r="I279" s="129">
        <v>0</v>
      </c>
      <c r="J279" s="129">
        <v>0</v>
      </c>
      <c r="K279" s="129">
        <v>0</v>
      </c>
      <c r="L279" s="129">
        <v>0</v>
      </c>
      <c r="M279" s="129">
        <v>0</v>
      </c>
      <c r="N279" s="138">
        <v>0</v>
      </c>
      <c r="O279" s="129">
        <v>0</v>
      </c>
      <c r="P279" s="129">
        <v>0</v>
      </c>
      <c r="Q279" s="129">
        <v>0</v>
      </c>
      <c r="R279" s="139">
        <v>0</v>
      </c>
      <c r="S279">
        <v>1</v>
      </c>
    </row>
    <row r="280" spans="1:19">
      <c r="A280" s="1">
        <v>9</v>
      </c>
      <c r="B280" s="2">
        <v>0.79166666666666696</v>
      </c>
      <c r="C280" s="129">
        <v>0</v>
      </c>
      <c r="D280" s="129">
        <v>0</v>
      </c>
      <c r="E280" s="129">
        <v>0</v>
      </c>
      <c r="F280" s="129">
        <v>0</v>
      </c>
      <c r="G280" s="129">
        <v>0</v>
      </c>
      <c r="H280" s="129">
        <v>0</v>
      </c>
      <c r="I280" s="129">
        <v>0</v>
      </c>
      <c r="J280" s="129">
        <v>0</v>
      </c>
      <c r="K280" s="129">
        <v>0</v>
      </c>
      <c r="L280" s="129">
        <v>0</v>
      </c>
      <c r="M280" s="129">
        <v>0</v>
      </c>
      <c r="N280" s="138">
        <v>0</v>
      </c>
      <c r="O280" s="129">
        <v>0</v>
      </c>
      <c r="P280" s="129">
        <v>0</v>
      </c>
      <c r="Q280" s="129">
        <v>0</v>
      </c>
      <c r="R280" s="139">
        <v>0</v>
      </c>
      <c r="S280">
        <v>1</v>
      </c>
    </row>
    <row r="281" spans="1:19">
      <c r="A281" s="1">
        <v>9</v>
      </c>
      <c r="B281" s="2">
        <v>0.83333333333333304</v>
      </c>
      <c r="C281" s="129">
        <v>0</v>
      </c>
      <c r="D281" s="129">
        <v>0</v>
      </c>
      <c r="E281" s="129">
        <v>0</v>
      </c>
      <c r="F281" s="129">
        <v>0</v>
      </c>
      <c r="G281" s="129">
        <v>0</v>
      </c>
      <c r="H281" s="129">
        <v>0</v>
      </c>
      <c r="I281" s="129">
        <v>0</v>
      </c>
      <c r="J281" s="129">
        <v>0</v>
      </c>
      <c r="K281" s="129">
        <v>0</v>
      </c>
      <c r="L281" s="129">
        <v>0</v>
      </c>
      <c r="M281" s="129">
        <v>0</v>
      </c>
      <c r="N281" s="138">
        <v>0</v>
      </c>
      <c r="O281" s="129">
        <v>0</v>
      </c>
      <c r="P281" s="129">
        <v>0</v>
      </c>
      <c r="Q281" s="129">
        <v>0</v>
      </c>
      <c r="R281" s="139">
        <v>0</v>
      </c>
      <c r="S281">
        <v>1</v>
      </c>
    </row>
    <row r="282" spans="1:19">
      <c r="A282" s="1">
        <v>9</v>
      </c>
      <c r="B282" s="2">
        <v>0.875</v>
      </c>
      <c r="C282" s="129">
        <v>0</v>
      </c>
      <c r="D282" s="129">
        <v>0</v>
      </c>
      <c r="E282" s="129">
        <v>0</v>
      </c>
      <c r="F282" s="129">
        <v>0</v>
      </c>
      <c r="G282" s="129">
        <v>0</v>
      </c>
      <c r="H282" s="129">
        <v>0</v>
      </c>
      <c r="I282" s="129">
        <v>0</v>
      </c>
      <c r="J282" s="129">
        <v>0</v>
      </c>
      <c r="K282" s="129">
        <v>0</v>
      </c>
      <c r="L282" s="129">
        <v>0</v>
      </c>
      <c r="M282" s="129">
        <v>0</v>
      </c>
      <c r="N282" s="138">
        <v>0</v>
      </c>
      <c r="O282" s="129">
        <v>0</v>
      </c>
      <c r="P282" s="129">
        <v>0</v>
      </c>
      <c r="Q282" s="129">
        <v>0</v>
      </c>
      <c r="R282" s="139">
        <v>0</v>
      </c>
      <c r="S282">
        <v>1</v>
      </c>
    </row>
    <row r="283" spans="1:19">
      <c r="A283" s="1">
        <v>9</v>
      </c>
      <c r="B283" s="2">
        <v>0.91666666666666696</v>
      </c>
      <c r="C283" s="129">
        <v>0</v>
      </c>
      <c r="D283" s="129">
        <v>0</v>
      </c>
      <c r="E283" s="129">
        <v>0</v>
      </c>
      <c r="F283" s="129">
        <v>0</v>
      </c>
      <c r="G283" s="129">
        <v>0</v>
      </c>
      <c r="H283" s="129">
        <v>0</v>
      </c>
      <c r="I283" s="129">
        <v>0</v>
      </c>
      <c r="J283" s="129">
        <v>0</v>
      </c>
      <c r="K283" s="129">
        <v>0</v>
      </c>
      <c r="L283" s="129">
        <v>0</v>
      </c>
      <c r="M283" s="129">
        <v>0</v>
      </c>
      <c r="N283" s="138">
        <v>0</v>
      </c>
      <c r="O283" s="129">
        <v>0</v>
      </c>
      <c r="P283" s="129">
        <v>0</v>
      </c>
      <c r="Q283" s="129">
        <v>0</v>
      </c>
      <c r="R283" s="139">
        <v>0</v>
      </c>
      <c r="S283">
        <v>1</v>
      </c>
    </row>
    <row r="284" spans="1:19">
      <c r="A284" s="1">
        <v>9</v>
      </c>
      <c r="B284" s="2">
        <v>0.95833333333333304</v>
      </c>
      <c r="C284" s="129">
        <v>0</v>
      </c>
      <c r="D284" s="129">
        <v>0</v>
      </c>
      <c r="E284" s="129">
        <v>0</v>
      </c>
      <c r="F284" s="129">
        <v>0</v>
      </c>
      <c r="G284" s="129">
        <v>0</v>
      </c>
      <c r="H284" s="129">
        <v>0</v>
      </c>
      <c r="I284" s="129">
        <v>0</v>
      </c>
      <c r="J284" s="129">
        <v>0</v>
      </c>
      <c r="K284" s="129">
        <v>0</v>
      </c>
      <c r="L284" s="129">
        <v>0</v>
      </c>
      <c r="M284" s="129">
        <v>0</v>
      </c>
      <c r="N284" s="138">
        <v>0</v>
      </c>
      <c r="O284" s="129">
        <v>0</v>
      </c>
      <c r="P284" s="129">
        <v>0</v>
      </c>
      <c r="Q284" s="129">
        <v>0</v>
      </c>
      <c r="R284" s="139">
        <v>0</v>
      </c>
      <c r="S284">
        <v>1</v>
      </c>
    </row>
    <row r="286" spans="1:19">
      <c r="A286" s="148" t="s">
        <v>39</v>
      </c>
      <c r="B286" s="149"/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</row>
    <row r="287" spans="1:19">
      <c r="A287" s="154" t="s">
        <v>2</v>
      </c>
      <c r="B287" s="155"/>
      <c r="C287" s="17">
        <v>14</v>
      </c>
      <c r="D287" s="17">
        <v>14</v>
      </c>
      <c r="E287" s="17">
        <v>14</v>
      </c>
      <c r="F287" s="17">
        <v>14</v>
      </c>
      <c r="G287" s="17">
        <v>14</v>
      </c>
      <c r="H287" s="17">
        <v>14</v>
      </c>
      <c r="I287" s="17">
        <v>14</v>
      </c>
      <c r="J287" s="17">
        <v>24</v>
      </c>
      <c r="K287" s="17">
        <v>14</v>
      </c>
      <c r="L287" s="17">
        <v>14</v>
      </c>
      <c r="M287" s="17">
        <v>14</v>
      </c>
      <c r="N287" s="17">
        <v>14</v>
      </c>
      <c r="O287" s="17">
        <v>14</v>
      </c>
      <c r="P287" s="17">
        <v>14</v>
      </c>
      <c r="Q287" s="17">
        <v>14</v>
      </c>
      <c r="R287" s="17">
        <v>14</v>
      </c>
    </row>
    <row r="288" spans="1:19">
      <c r="A288" s="156" t="s">
        <v>3</v>
      </c>
      <c r="B288" s="157"/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</row>
    <row r="289" spans="1:19">
      <c r="A289" s="158" t="s">
        <v>4</v>
      </c>
      <c r="B289" s="159"/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</row>
    <row r="290" spans="1:19">
      <c r="A290" s="150" t="s">
        <v>27</v>
      </c>
      <c r="B290" s="151"/>
      <c r="C290" s="20">
        <f t="shared" ref="C290:R290" si="8">24-C286-C287-C288-C289</f>
        <v>10</v>
      </c>
      <c r="D290" s="20">
        <f t="shared" si="8"/>
        <v>10</v>
      </c>
      <c r="E290" s="20">
        <f t="shared" si="8"/>
        <v>10</v>
      </c>
      <c r="F290" s="20">
        <f t="shared" si="8"/>
        <v>10</v>
      </c>
      <c r="G290" s="20">
        <f t="shared" si="8"/>
        <v>10</v>
      </c>
      <c r="H290" s="20">
        <f t="shared" si="8"/>
        <v>10</v>
      </c>
      <c r="I290" s="20">
        <f t="shared" si="8"/>
        <v>10</v>
      </c>
      <c r="J290" s="20">
        <f t="shared" si="8"/>
        <v>0</v>
      </c>
      <c r="K290" s="20">
        <f t="shared" si="8"/>
        <v>10</v>
      </c>
      <c r="L290" s="20">
        <f t="shared" si="8"/>
        <v>10</v>
      </c>
      <c r="M290" s="20">
        <f t="shared" si="8"/>
        <v>10</v>
      </c>
      <c r="N290" s="20">
        <f t="shared" si="8"/>
        <v>10</v>
      </c>
      <c r="O290" s="20">
        <f t="shared" si="8"/>
        <v>10</v>
      </c>
      <c r="P290" s="20">
        <f t="shared" si="8"/>
        <v>10</v>
      </c>
      <c r="Q290" s="20">
        <f t="shared" si="8"/>
        <v>10</v>
      </c>
      <c r="R290" s="20">
        <f t="shared" si="8"/>
        <v>10</v>
      </c>
    </row>
    <row r="291" spans="1:19">
      <c r="A291" s="152" t="s">
        <v>28</v>
      </c>
      <c r="B291" s="153"/>
      <c r="C291" s="21">
        <f>C290/(SUM(S261:S284))</f>
        <v>0.41666666666666669</v>
      </c>
      <c r="D291" s="21">
        <f>D290/(SUM(S261:S284))</f>
        <v>0.41666666666666669</v>
      </c>
      <c r="E291" s="21">
        <f>E290/(SUM(S261:S284))</f>
        <v>0.41666666666666669</v>
      </c>
      <c r="F291" s="21">
        <f>F290/(SUM(S261:S284))</f>
        <v>0.41666666666666669</v>
      </c>
      <c r="G291" s="21">
        <f>G290/(SUM(S261:S284))</f>
        <v>0.41666666666666669</v>
      </c>
      <c r="H291" s="21">
        <f>H290/(SUM(S261:S284))</f>
        <v>0.41666666666666669</v>
      </c>
      <c r="I291" s="21">
        <f>I290/(SUM(S261:S284))</f>
        <v>0.41666666666666669</v>
      </c>
      <c r="J291" s="21">
        <f>J290/(SUM(S261:S284))</f>
        <v>0</v>
      </c>
      <c r="K291" s="21">
        <f>K290/(SUM(S261:S284))</f>
        <v>0.41666666666666669</v>
      </c>
      <c r="L291" s="21">
        <f>L290/(SUM(S261:S284))</f>
        <v>0.41666666666666669</v>
      </c>
      <c r="M291" s="21">
        <f>M290/(SUM(S261:S284))</f>
        <v>0.41666666666666669</v>
      </c>
      <c r="N291" s="21">
        <f>N290/(SUM(S261:S284))</f>
        <v>0.41666666666666669</v>
      </c>
      <c r="O291" s="21">
        <f>O290/(SUM(S261:S284))</f>
        <v>0.41666666666666669</v>
      </c>
      <c r="P291" s="21">
        <f>P290/(SUM(S261:S284))</f>
        <v>0.41666666666666669</v>
      </c>
      <c r="Q291" s="21">
        <f>Q290/(SUM(S261:S284))</f>
        <v>0.41666666666666669</v>
      </c>
      <c r="R291" s="21">
        <f>R290/(SUM(S261:S284))</f>
        <v>0.41666666666666669</v>
      </c>
    </row>
    <row r="293" spans="1:19">
      <c r="A293" s="1">
        <v>10</v>
      </c>
      <c r="B293" s="2">
        <v>0</v>
      </c>
      <c r="C293" s="129">
        <v>0</v>
      </c>
      <c r="D293" s="129">
        <v>0</v>
      </c>
      <c r="E293" s="129">
        <v>0</v>
      </c>
      <c r="F293" s="129">
        <v>0</v>
      </c>
      <c r="G293" s="129">
        <v>0</v>
      </c>
      <c r="H293" s="129">
        <v>0</v>
      </c>
      <c r="I293" s="129">
        <v>0</v>
      </c>
      <c r="J293" s="129">
        <v>0</v>
      </c>
      <c r="K293" s="129">
        <v>0</v>
      </c>
      <c r="L293" s="129">
        <v>0</v>
      </c>
      <c r="M293" s="129">
        <v>0</v>
      </c>
      <c r="N293" s="138">
        <v>0</v>
      </c>
      <c r="O293" s="129">
        <v>0</v>
      </c>
      <c r="P293" s="129">
        <v>0</v>
      </c>
      <c r="Q293" s="129">
        <v>0</v>
      </c>
      <c r="R293" s="139">
        <v>0</v>
      </c>
      <c r="S293">
        <v>1</v>
      </c>
    </row>
    <row r="294" spans="1:19">
      <c r="A294" s="1">
        <v>10</v>
      </c>
      <c r="B294" s="2">
        <v>4.1666666666666664E-2</v>
      </c>
      <c r="C294" s="129">
        <v>0</v>
      </c>
      <c r="D294" s="129">
        <v>0</v>
      </c>
      <c r="E294" s="129">
        <v>0</v>
      </c>
      <c r="F294" s="129">
        <v>0</v>
      </c>
      <c r="G294" s="129">
        <v>0</v>
      </c>
      <c r="H294" s="129">
        <v>0</v>
      </c>
      <c r="I294" s="129">
        <v>0</v>
      </c>
      <c r="J294" s="129">
        <v>0</v>
      </c>
      <c r="K294" s="129">
        <v>0</v>
      </c>
      <c r="L294" s="129">
        <v>0</v>
      </c>
      <c r="M294" s="129">
        <v>0</v>
      </c>
      <c r="N294" s="138">
        <v>0</v>
      </c>
      <c r="O294" s="129">
        <v>0</v>
      </c>
      <c r="P294" s="129">
        <v>0</v>
      </c>
      <c r="Q294" s="129">
        <v>0</v>
      </c>
      <c r="R294" s="139">
        <v>0</v>
      </c>
      <c r="S294">
        <v>1</v>
      </c>
    </row>
    <row r="295" spans="1:19">
      <c r="A295" s="1">
        <v>10</v>
      </c>
      <c r="B295" s="2">
        <v>8.3333333333333301E-2</v>
      </c>
      <c r="C295" s="129">
        <v>0</v>
      </c>
      <c r="D295" s="129">
        <v>0</v>
      </c>
      <c r="E295" s="129">
        <v>0</v>
      </c>
      <c r="F295" s="129">
        <v>0</v>
      </c>
      <c r="G295" s="129">
        <v>0</v>
      </c>
      <c r="H295" s="129">
        <v>0</v>
      </c>
      <c r="I295" s="129">
        <v>0</v>
      </c>
      <c r="J295" s="129">
        <v>0</v>
      </c>
      <c r="K295" s="129">
        <v>0</v>
      </c>
      <c r="L295" s="129">
        <v>0</v>
      </c>
      <c r="M295" s="129">
        <v>0</v>
      </c>
      <c r="N295" s="138">
        <v>0</v>
      </c>
      <c r="O295" s="129">
        <v>0</v>
      </c>
      <c r="P295" s="129">
        <v>0</v>
      </c>
      <c r="Q295" s="129">
        <v>0</v>
      </c>
      <c r="R295" s="139">
        <v>0</v>
      </c>
      <c r="S295">
        <v>1</v>
      </c>
    </row>
    <row r="296" spans="1:19">
      <c r="A296" s="1">
        <v>10</v>
      </c>
      <c r="B296" s="2">
        <v>0.125</v>
      </c>
      <c r="C296" s="129">
        <v>0</v>
      </c>
      <c r="D296" s="129">
        <v>0</v>
      </c>
      <c r="E296" s="129">
        <v>0</v>
      </c>
      <c r="F296" s="129">
        <v>0</v>
      </c>
      <c r="G296" s="129">
        <v>0</v>
      </c>
      <c r="H296" s="129">
        <v>0</v>
      </c>
      <c r="I296" s="129">
        <v>0</v>
      </c>
      <c r="J296" s="129">
        <v>0</v>
      </c>
      <c r="K296" s="129">
        <v>0</v>
      </c>
      <c r="L296" s="129">
        <v>0</v>
      </c>
      <c r="M296" s="129">
        <v>0</v>
      </c>
      <c r="N296" s="138">
        <v>0</v>
      </c>
      <c r="O296" s="129">
        <v>0</v>
      </c>
      <c r="P296" s="129">
        <v>0</v>
      </c>
      <c r="Q296" s="129">
        <v>0</v>
      </c>
      <c r="R296" s="139">
        <v>0</v>
      </c>
      <c r="S296">
        <v>1</v>
      </c>
    </row>
    <row r="297" spans="1:19">
      <c r="A297" s="1">
        <v>10</v>
      </c>
      <c r="B297" s="2">
        <v>0.16666666666666699</v>
      </c>
      <c r="C297" s="129">
        <v>0</v>
      </c>
      <c r="D297" s="129">
        <v>0</v>
      </c>
      <c r="E297" s="129">
        <v>0</v>
      </c>
      <c r="F297" s="129">
        <v>0</v>
      </c>
      <c r="G297" s="129">
        <v>0</v>
      </c>
      <c r="H297" s="129">
        <v>0</v>
      </c>
      <c r="I297" s="129">
        <v>0</v>
      </c>
      <c r="J297" s="129">
        <v>0</v>
      </c>
      <c r="K297" s="129">
        <v>0</v>
      </c>
      <c r="L297" s="129">
        <v>0</v>
      </c>
      <c r="M297" s="129">
        <v>0</v>
      </c>
      <c r="N297" s="138">
        <v>0</v>
      </c>
      <c r="O297" s="129">
        <v>0</v>
      </c>
      <c r="P297" s="129">
        <v>0</v>
      </c>
      <c r="Q297" s="129">
        <v>0</v>
      </c>
      <c r="R297" s="139">
        <v>0</v>
      </c>
      <c r="S297">
        <v>1</v>
      </c>
    </row>
    <row r="298" spans="1:19">
      <c r="A298" s="1">
        <v>10</v>
      </c>
      <c r="B298" s="2">
        <v>0.20833333333333301</v>
      </c>
      <c r="C298" s="129">
        <v>0</v>
      </c>
      <c r="D298" s="129">
        <v>0</v>
      </c>
      <c r="E298" s="129">
        <v>0</v>
      </c>
      <c r="F298" s="129">
        <v>0</v>
      </c>
      <c r="G298" s="129">
        <v>0</v>
      </c>
      <c r="H298" s="129">
        <v>0</v>
      </c>
      <c r="I298" s="129">
        <v>0</v>
      </c>
      <c r="J298" s="129">
        <v>0</v>
      </c>
      <c r="K298" s="129">
        <v>0</v>
      </c>
      <c r="L298" s="129">
        <v>0</v>
      </c>
      <c r="M298" s="129">
        <v>0</v>
      </c>
      <c r="N298" s="138">
        <v>0</v>
      </c>
      <c r="O298" s="129">
        <v>0</v>
      </c>
      <c r="P298" s="129">
        <v>0</v>
      </c>
      <c r="Q298" s="129">
        <v>0</v>
      </c>
      <c r="R298" s="139">
        <v>0</v>
      </c>
      <c r="S298">
        <v>1</v>
      </c>
    </row>
    <row r="299" spans="1:19">
      <c r="A299" s="1">
        <v>10</v>
      </c>
      <c r="B299" s="2">
        <v>0.25</v>
      </c>
      <c r="C299" s="129">
        <v>0</v>
      </c>
      <c r="D299" s="129">
        <v>0</v>
      </c>
      <c r="E299" s="129">
        <v>0</v>
      </c>
      <c r="F299" s="129">
        <v>0</v>
      </c>
      <c r="G299" s="129">
        <v>0</v>
      </c>
      <c r="H299" s="129">
        <v>0</v>
      </c>
      <c r="I299" s="129">
        <v>0</v>
      </c>
      <c r="J299" s="129">
        <v>0</v>
      </c>
      <c r="K299" s="129">
        <v>0</v>
      </c>
      <c r="L299" s="129">
        <v>0</v>
      </c>
      <c r="M299" s="129">
        <v>0</v>
      </c>
      <c r="N299" s="138">
        <v>0</v>
      </c>
      <c r="O299" s="129">
        <v>0</v>
      </c>
      <c r="P299" s="129">
        <v>0</v>
      </c>
      <c r="Q299" s="129">
        <v>0</v>
      </c>
      <c r="R299" s="139">
        <v>0</v>
      </c>
      <c r="S299">
        <v>1</v>
      </c>
    </row>
    <row r="300" spans="1:19">
      <c r="A300" s="1">
        <v>10</v>
      </c>
      <c r="B300" s="2">
        <v>0.29166666666666702</v>
      </c>
      <c r="C300" s="129">
        <v>0</v>
      </c>
      <c r="D300" s="129">
        <v>0</v>
      </c>
      <c r="E300" s="129">
        <v>0</v>
      </c>
      <c r="F300" s="129">
        <v>0</v>
      </c>
      <c r="G300" s="129">
        <v>0</v>
      </c>
      <c r="H300" s="129">
        <v>0</v>
      </c>
      <c r="I300" s="129">
        <v>0</v>
      </c>
      <c r="J300" s="129">
        <v>0</v>
      </c>
      <c r="K300" s="129">
        <v>0</v>
      </c>
      <c r="L300" s="129">
        <v>0</v>
      </c>
      <c r="M300" s="129">
        <v>0</v>
      </c>
      <c r="N300" s="138">
        <v>0</v>
      </c>
      <c r="O300" s="129">
        <v>0</v>
      </c>
      <c r="P300" s="129">
        <v>0</v>
      </c>
      <c r="Q300" s="129">
        <v>0</v>
      </c>
      <c r="R300" s="139">
        <v>0</v>
      </c>
      <c r="S300">
        <v>1</v>
      </c>
    </row>
    <row r="301" spans="1:19">
      <c r="A301" s="1">
        <v>10</v>
      </c>
      <c r="B301" s="2">
        <v>0.33333333333333298</v>
      </c>
      <c r="C301" s="129">
        <v>0</v>
      </c>
      <c r="D301" s="129">
        <v>0</v>
      </c>
      <c r="E301" s="129">
        <v>0</v>
      </c>
      <c r="F301" s="129">
        <v>0</v>
      </c>
      <c r="G301" s="129">
        <v>0</v>
      </c>
      <c r="H301" s="129">
        <v>0</v>
      </c>
      <c r="I301" s="129">
        <v>0</v>
      </c>
      <c r="J301" s="129">
        <v>0</v>
      </c>
      <c r="K301" s="129">
        <v>0</v>
      </c>
      <c r="L301" s="129">
        <v>0</v>
      </c>
      <c r="M301" s="129">
        <v>0</v>
      </c>
      <c r="N301" s="138">
        <v>0</v>
      </c>
      <c r="O301" s="129">
        <v>0</v>
      </c>
      <c r="P301" s="129">
        <v>0</v>
      </c>
      <c r="Q301" s="129">
        <v>0</v>
      </c>
      <c r="R301" s="139">
        <v>0</v>
      </c>
      <c r="S301">
        <v>1</v>
      </c>
    </row>
    <row r="302" spans="1:19">
      <c r="A302" s="1">
        <v>10</v>
      </c>
      <c r="B302" s="2">
        <v>0.375</v>
      </c>
      <c r="C302" s="129">
        <v>0</v>
      </c>
      <c r="D302" s="129">
        <v>0</v>
      </c>
      <c r="E302" s="129">
        <v>0</v>
      </c>
      <c r="F302" s="129">
        <v>0</v>
      </c>
      <c r="G302" s="129">
        <v>0</v>
      </c>
      <c r="H302" s="129">
        <v>0</v>
      </c>
      <c r="I302" s="129">
        <v>0</v>
      </c>
      <c r="J302" s="129">
        <v>0</v>
      </c>
      <c r="K302" s="129">
        <v>0</v>
      </c>
      <c r="L302" s="129">
        <v>0</v>
      </c>
      <c r="M302" s="129">
        <v>0</v>
      </c>
      <c r="N302" s="138">
        <v>0</v>
      </c>
      <c r="O302" s="129">
        <v>0</v>
      </c>
      <c r="P302" s="129">
        <v>0</v>
      </c>
      <c r="Q302" s="129">
        <v>0</v>
      </c>
      <c r="R302" s="139">
        <v>0</v>
      </c>
      <c r="S302">
        <v>1</v>
      </c>
    </row>
    <row r="303" spans="1:19">
      <c r="A303" s="1">
        <v>10</v>
      </c>
      <c r="B303" s="2">
        <v>0.41666666666666702</v>
      </c>
      <c r="C303" s="129">
        <v>0</v>
      </c>
      <c r="D303" s="129">
        <v>0</v>
      </c>
      <c r="E303" s="129">
        <v>0</v>
      </c>
      <c r="F303" s="129">
        <v>0</v>
      </c>
      <c r="G303" s="129">
        <v>0</v>
      </c>
      <c r="H303" s="129">
        <v>0</v>
      </c>
      <c r="I303" s="129">
        <v>0</v>
      </c>
      <c r="J303" s="129">
        <v>0</v>
      </c>
      <c r="K303" s="129">
        <v>0</v>
      </c>
      <c r="L303" s="129">
        <v>0</v>
      </c>
      <c r="M303" s="129">
        <v>0</v>
      </c>
      <c r="N303" s="138">
        <v>0</v>
      </c>
      <c r="O303" s="129">
        <v>0</v>
      </c>
      <c r="P303" s="129">
        <v>0</v>
      </c>
      <c r="Q303" s="129">
        <v>0</v>
      </c>
      <c r="R303" s="139">
        <v>0</v>
      </c>
      <c r="S303">
        <v>1</v>
      </c>
    </row>
    <row r="304" spans="1:19">
      <c r="A304" s="1">
        <v>10</v>
      </c>
      <c r="B304" s="2">
        <v>0.45833333333333298</v>
      </c>
      <c r="C304" s="129">
        <v>0</v>
      </c>
      <c r="D304" s="129">
        <v>0</v>
      </c>
      <c r="E304" s="129">
        <v>0</v>
      </c>
      <c r="F304" s="129">
        <v>0</v>
      </c>
      <c r="G304" s="129">
        <v>0</v>
      </c>
      <c r="H304" s="129">
        <v>0</v>
      </c>
      <c r="I304" s="129">
        <v>0</v>
      </c>
      <c r="J304" s="129">
        <v>0</v>
      </c>
      <c r="K304" s="129">
        <v>0</v>
      </c>
      <c r="L304" s="129">
        <v>0</v>
      </c>
      <c r="M304" s="129">
        <v>0</v>
      </c>
      <c r="N304" s="138">
        <v>0</v>
      </c>
      <c r="O304" s="129">
        <v>0</v>
      </c>
      <c r="P304" s="129">
        <v>0</v>
      </c>
      <c r="Q304" s="129">
        <v>0</v>
      </c>
      <c r="R304" s="139">
        <v>0</v>
      </c>
      <c r="S304">
        <v>1</v>
      </c>
    </row>
    <row r="305" spans="1:19">
      <c r="A305" s="1">
        <v>10</v>
      </c>
      <c r="B305" s="2">
        <v>0.5</v>
      </c>
      <c r="C305" s="129">
        <v>0</v>
      </c>
      <c r="D305" s="129">
        <v>0</v>
      </c>
      <c r="E305" s="129">
        <v>0</v>
      </c>
      <c r="F305" s="129">
        <v>0</v>
      </c>
      <c r="G305" s="129">
        <v>0</v>
      </c>
      <c r="H305" s="129">
        <v>0</v>
      </c>
      <c r="I305" s="129">
        <v>0</v>
      </c>
      <c r="J305" s="129">
        <v>0</v>
      </c>
      <c r="K305" s="129">
        <v>0</v>
      </c>
      <c r="L305" s="129">
        <v>0</v>
      </c>
      <c r="M305" s="129">
        <v>0</v>
      </c>
      <c r="N305" s="138">
        <v>0</v>
      </c>
      <c r="O305" s="129">
        <v>0</v>
      </c>
      <c r="P305" s="129">
        <v>0</v>
      </c>
      <c r="Q305" s="129">
        <v>0</v>
      </c>
      <c r="R305" s="139">
        <v>0</v>
      </c>
      <c r="S305">
        <v>1</v>
      </c>
    </row>
    <row r="306" spans="1:19">
      <c r="A306" s="1">
        <v>10</v>
      </c>
      <c r="B306" s="2">
        <v>0.54166666666666696</v>
      </c>
      <c r="C306" s="129">
        <v>0</v>
      </c>
      <c r="D306" s="129">
        <v>0</v>
      </c>
      <c r="E306" s="129">
        <v>0</v>
      </c>
      <c r="F306" s="129">
        <v>0</v>
      </c>
      <c r="G306" s="129">
        <v>0</v>
      </c>
      <c r="H306" s="129">
        <v>0</v>
      </c>
      <c r="I306" s="129">
        <v>0</v>
      </c>
      <c r="J306" s="129">
        <v>0</v>
      </c>
      <c r="K306" s="129">
        <v>0</v>
      </c>
      <c r="L306" s="129">
        <v>0</v>
      </c>
      <c r="M306" s="129">
        <v>0</v>
      </c>
      <c r="N306" s="138">
        <v>0</v>
      </c>
      <c r="O306" s="129">
        <v>0</v>
      </c>
      <c r="P306" s="129">
        <v>0</v>
      </c>
      <c r="Q306" s="129">
        <v>0</v>
      </c>
      <c r="R306" s="139">
        <v>0</v>
      </c>
      <c r="S306">
        <v>1</v>
      </c>
    </row>
    <row r="307" spans="1:19">
      <c r="A307" s="1">
        <v>10</v>
      </c>
      <c r="B307" s="2">
        <v>0.58333333333333304</v>
      </c>
      <c r="C307" s="129">
        <v>0</v>
      </c>
      <c r="D307" s="129">
        <v>0</v>
      </c>
      <c r="E307" s="129">
        <v>0</v>
      </c>
      <c r="F307" s="129">
        <v>0</v>
      </c>
      <c r="G307" s="129">
        <v>0</v>
      </c>
      <c r="H307" s="129">
        <v>0</v>
      </c>
      <c r="I307" s="129">
        <v>0</v>
      </c>
      <c r="J307" s="129">
        <v>0</v>
      </c>
      <c r="K307" s="129">
        <v>0</v>
      </c>
      <c r="L307" s="129">
        <v>0</v>
      </c>
      <c r="M307" s="129">
        <v>0</v>
      </c>
      <c r="N307" s="138">
        <v>0</v>
      </c>
      <c r="O307" s="129">
        <v>0</v>
      </c>
      <c r="P307" s="129">
        <v>0</v>
      </c>
      <c r="Q307" s="129">
        <v>0</v>
      </c>
      <c r="R307" s="139">
        <v>0</v>
      </c>
      <c r="S307">
        <v>1</v>
      </c>
    </row>
    <row r="308" spans="1:19">
      <c r="A308" s="1">
        <v>10</v>
      </c>
      <c r="B308" s="2">
        <v>0.625</v>
      </c>
      <c r="C308" s="129">
        <v>0</v>
      </c>
      <c r="D308" s="129">
        <v>0</v>
      </c>
      <c r="E308" s="129">
        <v>0</v>
      </c>
      <c r="F308" s="129">
        <v>0</v>
      </c>
      <c r="G308" s="129">
        <v>0</v>
      </c>
      <c r="H308" s="129">
        <v>0</v>
      </c>
      <c r="I308" s="129">
        <v>0</v>
      </c>
      <c r="J308" s="129">
        <v>0</v>
      </c>
      <c r="K308" s="129">
        <v>0</v>
      </c>
      <c r="L308" s="129">
        <v>0</v>
      </c>
      <c r="M308" s="129">
        <v>0</v>
      </c>
      <c r="N308" s="138">
        <v>0</v>
      </c>
      <c r="O308" s="129">
        <v>0</v>
      </c>
      <c r="P308" s="129">
        <v>0</v>
      </c>
      <c r="Q308" s="129">
        <v>0</v>
      </c>
      <c r="R308" s="139">
        <v>0</v>
      </c>
      <c r="S308">
        <v>1</v>
      </c>
    </row>
    <row r="309" spans="1:19">
      <c r="A309" s="1">
        <v>10</v>
      </c>
      <c r="B309" s="2">
        <v>0.66666666666666696</v>
      </c>
      <c r="C309" s="129">
        <v>0</v>
      </c>
      <c r="D309" s="129">
        <v>0</v>
      </c>
      <c r="E309" s="129">
        <v>0</v>
      </c>
      <c r="F309" s="129">
        <v>0</v>
      </c>
      <c r="G309" s="129">
        <v>0</v>
      </c>
      <c r="H309" s="129">
        <v>0</v>
      </c>
      <c r="I309" s="129">
        <v>0</v>
      </c>
      <c r="J309" s="129">
        <v>0</v>
      </c>
      <c r="K309" s="129">
        <v>0</v>
      </c>
      <c r="L309" s="129">
        <v>0</v>
      </c>
      <c r="M309" s="129">
        <v>0</v>
      </c>
      <c r="N309" s="138">
        <v>0</v>
      </c>
      <c r="O309" s="129">
        <v>0</v>
      </c>
      <c r="P309" s="129">
        <v>0</v>
      </c>
      <c r="Q309" s="129">
        <v>0</v>
      </c>
      <c r="R309" s="139">
        <v>0</v>
      </c>
      <c r="S309">
        <v>1</v>
      </c>
    </row>
    <row r="310" spans="1:19">
      <c r="A310" s="1">
        <v>10</v>
      </c>
      <c r="B310" s="2">
        <v>0.70833333333333304</v>
      </c>
      <c r="C310" s="129">
        <v>0</v>
      </c>
      <c r="D310" s="129">
        <v>0</v>
      </c>
      <c r="E310" s="129">
        <v>0</v>
      </c>
      <c r="F310" s="129">
        <v>0</v>
      </c>
      <c r="G310" s="129">
        <v>0</v>
      </c>
      <c r="H310" s="129">
        <v>0</v>
      </c>
      <c r="I310" s="129">
        <v>0</v>
      </c>
      <c r="J310" s="129">
        <v>0</v>
      </c>
      <c r="K310" s="129">
        <v>0</v>
      </c>
      <c r="L310" s="129">
        <v>0</v>
      </c>
      <c r="M310" s="129">
        <v>0</v>
      </c>
      <c r="N310" s="138">
        <v>0</v>
      </c>
      <c r="O310" s="129">
        <v>0</v>
      </c>
      <c r="P310" s="129">
        <v>0</v>
      </c>
      <c r="Q310" s="129">
        <v>0</v>
      </c>
      <c r="R310" s="139">
        <v>0</v>
      </c>
      <c r="S310">
        <v>1</v>
      </c>
    </row>
    <row r="311" spans="1:19">
      <c r="A311" s="1">
        <v>10</v>
      </c>
      <c r="B311" s="2">
        <v>0.75</v>
      </c>
      <c r="C311" s="129">
        <v>0</v>
      </c>
      <c r="D311" s="129">
        <v>0</v>
      </c>
      <c r="E311" s="129">
        <v>0</v>
      </c>
      <c r="F311" s="129">
        <v>0</v>
      </c>
      <c r="G311" s="129">
        <v>0</v>
      </c>
      <c r="H311" s="129">
        <v>0</v>
      </c>
      <c r="I311" s="129">
        <v>0</v>
      </c>
      <c r="J311" s="129">
        <v>0</v>
      </c>
      <c r="K311" s="129">
        <v>0</v>
      </c>
      <c r="L311" s="129">
        <v>0</v>
      </c>
      <c r="M311" s="129">
        <v>0</v>
      </c>
      <c r="N311" s="138">
        <v>0</v>
      </c>
      <c r="O311" s="129">
        <v>0</v>
      </c>
      <c r="P311" s="129">
        <v>0</v>
      </c>
      <c r="Q311" s="129">
        <v>0</v>
      </c>
      <c r="R311" s="139">
        <v>0</v>
      </c>
      <c r="S311">
        <v>1</v>
      </c>
    </row>
    <row r="312" spans="1:19">
      <c r="A312" s="1">
        <v>10</v>
      </c>
      <c r="B312" s="2">
        <v>0.79166666666666696</v>
      </c>
      <c r="C312" s="129">
        <v>0</v>
      </c>
      <c r="D312" s="129">
        <v>0</v>
      </c>
      <c r="E312" s="129">
        <v>0</v>
      </c>
      <c r="F312" s="129">
        <v>0</v>
      </c>
      <c r="G312" s="129">
        <v>0</v>
      </c>
      <c r="H312" s="129">
        <v>0</v>
      </c>
      <c r="I312" s="129">
        <v>0</v>
      </c>
      <c r="J312" s="129">
        <v>0</v>
      </c>
      <c r="K312" s="129">
        <v>0</v>
      </c>
      <c r="L312" s="129">
        <v>0</v>
      </c>
      <c r="M312" s="129">
        <v>0</v>
      </c>
      <c r="N312" s="138">
        <v>0</v>
      </c>
      <c r="O312" s="129">
        <v>0</v>
      </c>
      <c r="P312" s="129">
        <v>0</v>
      </c>
      <c r="Q312" s="129">
        <v>0</v>
      </c>
      <c r="R312" s="139">
        <v>0</v>
      </c>
      <c r="S312">
        <v>1</v>
      </c>
    </row>
    <row r="313" spans="1:19">
      <c r="A313" s="1">
        <v>10</v>
      </c>
      <c r="B313" s="2">
        <v>0.83333333333333304</v>
      </c>
      <c r="C313" s="129">
        <v>0</v>
      </c>
      <c r="D313" s="129">
        <v>0</v>
      </c>
      <c r="E313" s="129">
        <v>0</v>
      </c>
      <c r="F313" s="129">
        <v>0</v>
      </c>
      <c r="G313" s="129">
        <v>0</v>
      </c>
      <c r="H313" s="129">
        <v>0</v>
      </c>
      <c r="I313" s="129">
        <v>0</v>
      </c>
      <c r="J313" s="129">
        <v>0</v>
      </c>
      <c r="K313" s="129">
        <v>0</v>
      </c>
      <c r="L313" s="129">
        <v>0</v>
      </c>
      <c r="M313" s="129">
        <v>0</v>
      </c>
      <c r="N313" s="138">
        <v>0</v>
      </c>
      <c r="O313" s="129">
        <v>0</v>
      </c>
      <c r="P313" s="129">
        <v>0</v>
      </c>
      <c r="Q313" s="129">
        <v>0</v>
      </c>
      <c r="R313" s="139">
        <v>0</v>
      </c>
      <c r="S313">
        <v>1</v>
      </c>
    </row>
    <row r="314" spans="1:19">
      <c r="A314" s="1">
        <v>10</v>
      </c>
      <c r="B314" s="2">
        <v>0.875</v>
      </c>
      <c r="C314" s="129">
        <v>0</v>
      </c>
      <c r="D314" s="129">
        <v>0</v>
      </c>
      <c r="E314" s="129">
        <v>0</v>
      </c>
      <c r="F314" s="129">
        <v>0</v>
      </c>
      <c r="G314" s="129">
        <v>0</v>
      </c>
      <c r="H314" s="129">
        <v>0</v>
      </c>
      <c r="I314" s="129">
        <v>0</v>
      </c>
      <c r="J314" s="129">
        <v>0</v>
      </c>
      <c r="K314" s="129">
        <v>0</v>
      </c>
      <c r="L314" s="129">
        <v>0</v>
      </c>
      <c r="M314" s="129">
        <v>0</v>
      </c>
      <c r="N314" s="138">
        <v>0</v>
      </c>
      <c r="O314" s="129">
        <v>0</v>
      </c>
      <c r="P314" s="129">
        <v>0</v>
      </c>
      <c r="Q314" s="129">
        <v>0</v>
      </c>
      <c r="R314" s="139">
        <v>0</v>
      </c>
      <c r="S314">
        <v>1</v>
      </c>
    </row>
    <row r="315" spans="1:19">
      <c r="A315" s="1">
        <v>10</v>
      </c>
      <c r="B315" s="2">
        <v>0.91666666666666696</v>
      </c>
      <c r="C315" s="129">
        <v>0</v>
      </c>
      <c r="D315" s="129">
        <v>0</v>
      </c>
      <c r="E315" s="129">
        <v>0</v>
      </c>
      <c r="F315" s="129">
        <v>0</v>
      </c>
      <c r="G315" s="129">
        <v>0</v>
      </c>
      <c r="H315" s="129">
        <v>0</v>
      </c>
      <c r="I315" s="129">
        <v>0</v>
      </c>
      <c r="J315" s="129">
        <v>0</v>
      </c>
      <c r="K315" s="129">
        <v>0</v>
      </c>
      <c r="L315" s="129">
        <v>0</v>
      </c>
      <c r="M315" s="129">
        <v>0</v>
      </c>
      <c r="N315" s="138">
        <v>0</v>
      </c>
      <c r="O315" s="129">
        <v>0</v>
      </c>
      <c r="P315" s="129">
        <v>0</v>
      </c>
      <c r="Q315" s="129">
        <v>0</v>
      </c>
      <c r="R315" s="139">
        <v>0</v>
      </c>
      <c r="S315">
        <v>1</v>
      </c>
    </row>
    <row r="316" spans="1:19">
      <c r="A316" s="1">
        <v>10</v>
      </c>
      <c r="B316" s="2">
        <v>0.95833333333333304</v>
      </c>
      <c r="C316" s="129">
        <v>0</v>
      </c>
      <c r="D316" s="129">
        <v>0</v>
      </c>
      <c r="E316" s="129">
        <v>0</v>
      </c>
      <c r="F316" s="129">
        <v>0</v>
      </c>
      <c r="G316" s="129">
        <v>0</v>
      </c>
      <c r="H316" s="129">
        <v>0</v>
      </c>
      <c r="I316" s="129">
        <v>0</v>
      </c>
      <c r="J316" s="129">
        <v>0</v>
      </c>
      <c r="K316" s="129">
        <v>0</v>
      </c>
      <c r="L316" s="129">
        <v>0</v>
      </c>
      <c r="M316" s="129">
        <v>0</v>
      </c>
      <c r="N316" s="138">
        <v>0</v>
      </c>
      <c r="O316" s="129">
        <v>0</v>
      </c>
      <c r="P316" s="129">
        <v>0</v>
      </c>
      <c r="Q316" s="129">
        <v>0</v>
      </c>
      <c r="R316" s="139">
        <v>0</v>
      </c>
      <c r="S316">
        <v>1</v>
      </c>
    </row>
    <row r="318" spans="1:19">
      <c r="A318" s="148" t="s">
        <v>39</v>
      </c>
      <c r="B318" s="149"/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</row>
    <row r="319" spans="1:19">
      <c r="A319" s="154" t="s">
        <v>2</v>
      </c>
      <c r="B319" s="155"/>
      <c r="C319" s="17">
        <v>24</v>
      </c>
      <c r="D319" s="17">
        <v>24</v>
      </c>
      <c r="E319" s="17">
        <v>24</v>
      </c>
      <c r="F319" s="17">
        <v>24</v>
      </c>
      <c r="G319" s="17">
        <v>24</v>
      </c>
      <c r="H319" s="17">
        <v>24</v>
      </c>
      <c r="I319" s="17">
        <v>24</v>
      </c>
      <c r="J319" s="17">
        <v>24</v>
      </c>
      <c r="K319" s="17">
        <v>24</v>
      </c>
      <c r="L319" s="17">
        <v>24</v>
      </c>
      <c r="M319" s="17">
        <v>24</v>
      </c>
      <c r="N319" s="17">
        <v>24</v>
      </c>
      <c r="O319" s="17">
        <v>24</v>
      </c>
      <c r="P319" s="17">
        <v>24</v>
      </c>
      <c r="Q319" s="17">
        <v>24</v>
      </c>
      <c r="R319" s="17">
        <v>24</v>
      </c>
    </row>
    <row r="320" spans="1:19">
      <c r="A320" s="156" t="s">
        <v>3</v>
      </c>
      <c r="B320" s="157"/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</row>
    <row r="321" spans="1:19">
      <c r="A321" s="158" t="s">
        <v>4</v>
      </c>
      <c r="B321" s="159"/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</row>
    <row r="322" spans="1:19">
      <c r="A322" s="150" t="s">
        <v>27</v>
      </c>
      <c r="B322" s="151"/>
      <c r="C322" s="20">
        <f t="shared" ref="C322:R322" si="9">24-C318-C319-C320-C321</f>
        <v>0</v>
      </c>
      <c r="D322" s="20">
        <f t="shared" si="9"/>
        <v>0</v>
      </c>
      <c r="E322" s="20">
        <f t="shared" si="9"/>
        <v>0</v>
      </c>
      <c r="F322" s="20">
        <f t="shared" si="9"/>
        <v>0</v>
      </c>
      <c r="G322" s="20">
        <f t="shared" si="9"/>
        <v>0</v>
      </c>
      <c r="H322" s="20">
        <f t="shared" si="9"/>
        <v>0</v>
      </c>
      <c r="I322" s="20">
        <f t="shared" si="9"/>
        <v>0</v>
      </c>
      <c r="J322" s="20">
        <f t="shared" si="9"/>
        <v>0</v>
      </c>
      <c r="K322" s="20">
        <f t="shared" si="9"/>
        <v>0</v>
      </c>
      <c r="L322" s="20">
        <f t="shared" si="9"/>
        <v>0</v>
      </c>
      <c r="M322" s="20">
        <f t="shared" si="9"/>
        <v>0</v>
      </c>
      <c r="N322" s="20">
        <f t="shared" si="9"/>
        <v>0</v>
      </c>
      <c r="O322" s="20">
        <f t="shared" si="9"/>
        <v>0</v>
      </c>
      <c r="P322" s="20">
        <f t="shared" si="9"/>
        <v>0</v>
      </c>
      <c r="Q322" s="20">
        <f t="shared" si="9"/>
        <v>0</v>
      </c>
      <c r="R322" s="20">
        <f t="shared" si="9"/>
        <v>0</v>
      </c>
    </row>
    <row r="323" spans="1:19">
      <c r="A323" s="152" t="s">
        <v>28</v>
      </c>
      <c r="B323" s="153"/>
      <c r="C323" s="21">
        <f>C322/(SUM(S293:S316))</f>
        <v>0</v>
      </c>
      <c r="D323" s="21">
        <f>D322/(SUM(S293:S316))</f>
        <v>0</v>
      </c>
      <c r="E323" s="21">
        <f>E322/(SUM(S293:S316))</f>
        <v>0</v>
      </c>
      <c r="F323" s="21">
        <f>F322/(SUM(S293:S316))</f>
        <v>0</v>
      </c>
      <c r="G323" s="21">
        <f>G322/(SUM(S293:S316))</f>
        <v>0</v>
      </c>
      <c r="H323" s="21">
        <f>H322/(SUM(S293:S316))</f>
        <v>0</v>
      </c>
      <c r="I323" s="21">
        <f>I322/(SUM(S293:S316))</f>
        <v>0</v>
      </c>
      <c r="J323" s="21">
        <f>J322/(SUM(S293:S316))</f>
        <v>0</v>
      </c>
      <c r="K323" s="21">
        <f>K322/(SUM(S293:S316))</f>
        <v>0</v>
      </c>
      <c r="L323" s="21">
        <f>L322/(SUM(S293:S316))</f>
        <v>0</v>
      </c>
      <c r="M323" s="21">
        <f>M322/(SUM(S293:S316))</f>
        <v>0</v>
      </c>
      <c r="N323" s="21">
        <f>N322/(SUM(S293:S316))</f>
        <v>0</v>
      </c>
      <c r="O323" s="21">
        <f>O322/(SUM(S293:S316))</f>
        <v>0</v>
      </c>
      <c r="P323" s="21">
        <f>P322/(SUM(S293:S316))</f>
        <v>0</v>
      </c>
      <c r="Q323" s="21">
        <f>Q322/(SUM(S293:S316))</f>
        <v>0</v>
      </c>
      <c r="R323" s="21">
        <f>R322/(SUM(S293:S316))</f>
        <v>0</v>
      </c>
    </row>
    <row r="325" spans="1:19">
      <c r="A325" s="1">
        <v>11</v>
      </c>
      <c r="B325" s="2">
        <v>0</v>
      </c>
      <c r="C325" s="129">
        <v>0</v>
      </c>
      <c r="D325" s="129">
        <v>0</v>
      </c>
      <c r="E325" s="129">
        <v>0</v>
      </c>
      <c r="F325" s="129">
        <v>0</v>
      </c>
      <c r="G325" s="129">
        <v>0</v>
      </c>
      <c r="H325" s="129">
        <v>0</v>
      </c>
      <c r="I325" s="129">
        <v>0</v>
      </c>
      <c r="J325" s="129">
        <v>0</v>
      </c>
      <c r="K325" s="129">
        <v>0</v>
      </c>
      <c r="L325" s="129">
        <v>0</v>
      </c>
      <c r="M325" s="129">
        <v>0</v>
      </c>
      <c r="N325" s="138">
        <v>0</v>
      </c>
      <c r="O325" s="129">
        <v>0</v>
      </c>
      <c r="P325" s="129">
        <v>0</v>
      </c>
      <c r="Q325" s="129">
        <v>0</v>
      </c>
      <c r="R325" s="139">
        <v>0</v>
      </c>
      <c r="S325">
        <v>1</v>
      </c>
    </row>
    <row r="326" spans="1:19">
      <c r="A326" s="1">
        <v>11</v>
      </c>
      <c r="B326" s="2">
        <v>4.1666666666666664E-2</v>
      </c>
      <c r="C326" s="129">
        <v>0</v>
      </c>
      <c r="D326" s="129">
        <v>0</v>
      </c>
      <c r="E326" s="129">
        <v>0</v>
      </c>
      <c r="F326" s="129">
        <v>0</v>
      </c>
      <c r="G326" s="129">
        <v>0</v>
      </c>
      <c r="H326" s="129">
        <v>0</v>
      </c>
      <c r="I326" s="129">
        <v>0</v>
      </c>
      <c r="J326" s="129">
        <v>0</v>
      </c>
      <c r="K326" s="129">
        <v>0</v>
      </c>
      <c r="L326" s="129">
        <v>0</v>
      </c>
      <c r="M326" s="129">
        <v>0</v>
      </c>
      <c r="N326" s="138">
        <v>0</v>
      </c>
      <c r="O326" s="129">
        <v>0</v>
      </c>
      <c r="P326" s="129">
        <v>0</v>
      </c>
      <c r="Q326" s="129">
        <v>0</v>
      </c>
      <c r="R326" s="139">
        <v>0</v>
      </c>
      <c r="S326">
        <v>1</v>
      </c>
    </row>
    <row r="327" spans="1:19">
      <c r="A327" s="1">
        <v>11</v>
      </c>
      <c r="B327" s="2">
        <v>8.3333333333333301E-2</v>
      </c>
      <c r="C327" s="129">
        <v>0</v>
      </c>
      <c r="D327" s="129">
        <v>0</v>
      </c>
      <c r="E327" s="129">
        <v>0</v>
      </c>
      <c r="F327" s="129">
        <v>0</v>
      </c>
      <c r="G327" s="129">
        <v>0</v>
      </c>
      <c r="H327" s="129">
        <v>0</v>
      </c>
      <c r="I327" s="129">
        <v>0</v>
      </c>
      <c r="J327" s="129">
        <v>0</v>
      </c>
      <c r="K327" s="129">
        <v>0</v>
      </c>
      <c r="L327" s="129">
        <v>0</v>
      </c>
      <c r="M327" s="129">
        <v>0</v>
      </c>
      <c r="N327" s="138">
        <v>0</v>
      </c>
      <c r="O327" s="129">
        <v>0</v>
      </c>
      <c r="P327" s="129">
        <v>0</v>
      </c>
      <c r="Q327" s="129">
        <v>0</v>
      </c>
      <c r="R327" s="139">
        <v>0</v>
      </c>
      <c r="S327">
        <v>1</v>
      </c>
    </row>
    <row r="328" spans="1:19">
      <c r="A328" s="1">
        <v>11</v>
      </c>
      <c r="B328" s="2">
        <v>0.125</v>
      </c>
      <c r="C328" s="129">
        <v>0</v>
      </c>
      <c r="D328" s="129">
        <v>0</v>
      </c>
      <c r="E328" s="129">
        <v>0</v>
      </c>
      <c r="F328" s="129">
        <v>0</v>
      </c>
      <c r="G328" s="129">
        <v>0</v>
      </c>
      <c r="H328" s="129">
        <v>0</v>
      </c>
      <c r="I328" s="129">
        <v>0</v>
      </c>
      <c r="J328" s="129">
        <v>0</v>
      </c>
      <c r="K328" s="129">
        <v>0</v>
      </c>
      <c r="L328" s="129">
        <v>0</v>
      </c>
      <c r="M328" s="129">
        <v>0</v>
      </c>
      <c r="N328" s="138">
        <v>0</v>
      </c>
      <c r="O328" s="129">
        <v>0</v>
      </c>
      <c r="P328" s="129">
        <v>0</v>
      </c>
      <c r="Q328" s="129">
        <v>0</v>
      </c>
      <c r="R328" s="139">
        <v>0</v>
      </c>
      <c r="S328">
        <v>1</v>
      </c>
    </row>
    <row r="329" spans="1:19">
      <c r="A329" s="1">
        <v>11</v>
      </c>
      <c r="B329" s="2">
        <v>0.16666666666666699</v>
      </c>
      <c r="C329" s="129">
        <v>0</v>
      </c>
      <c r="D329" s="129">
        <v>0</v>
      </c>
      <c r="E329" s="129">
        <v>0</v>
      </c>
      <c r="F329" s="129">
        <v>0</v>
      </c>
      <c r="G329" s="129">
        <v>0</v>
      </c>
      <c r="H329" s="129">
        <v>0</v>
      </c>
      <c r="I329" s="129">
        <v>0</v>
      </c>
      <c r="J329" s="129">
        <v>0</v>
      </c>
      <c r="K329" s="129">
        <v>0</v>
      </c>
      <c r="L329" s="129">
        <v>0</v>
      </c>
      <c r="M329" s="129">
        <v>0</v>
      </c>
      <c r="N329" s="138">
        <v>0</v>
      </c>
      <c r="O329" s="129">
        <v>0</v>
      </c>
      <c r="P329" s="129">
        <v>0</v>
      </c>
      <c r="Q329" s="129">
        <v>0</v>
      </c>
      <c r="R329" s="139">
        <v>0</v>
      </c>
      <c r="S329">
        <v>1</v>
      </c>
    </row>
    <row r="330" spans="1:19">
      <c r="A330" s="1">
        <v>11</v>
      </c>
      <c r="B330" s="2">
        <v>0.20833333333333301</v>
      </c>
      <c r="C330" s="129">
        <v>0</v>
      </c>
      <c r="D330" s="129">
        <v>0</v>
      </c>
      <c r="E330" s="129">
        <v>0</v>
      </c>
      <c r="F330" s="129">
        <v>0</v>
      </c>
      <c r="G330" s="129">
        <v>0</v>
      </c>
      <c r="H330" s="129">
        <v>0</v>
      </c>
      <c r="I330" s="129">
        <v>0</v>
      </c>
      <c r="J330" s="129">
        <v>0</v>
      </c>
      <c r="K330" s="129">
        <v>0</v>
      </c>
      <c r="L330" s="129">
        <v>0</v>
      </c>
      <c r="M330" s="129">
        <v>0</v>
      </c>
      <c r="N330" s="138">
        <v>0</v>
      </c>
      <c r="O330" s="129">
        <v>0</v>
      </c>
      <c r="P330" s="129">
        <v>0</v>
      </c>
      <c r="Q330" s="129">
        <v>0</v>
      </c>
      <c r="R330" s="139">
        <v>0</v>
      </c>
      <c r="S330">
        <v>1</v>
      </c>
    </row>
    <row r="331" spans="1:19">
      <c r="A331" s="1">
        <v>11</v>
      </c>
      <c r="B331" s="2">
        <v>0.25</v>
      </c>
      <c r="C331" s="129">
        <v>0</v>
      </c>
      <c r="D331" s="129">
        <v>0</v>
      </c>
      <c r="E331" s="129">
        <v>0</v>
      </c>
      <c r="F331" s="129">
        <v>0</v>
      </c>
      <c r="G331" s="129">
        <v>0</v>
      </c>
      <c r="H331" s="129">
        <v>0</v>
      </c>
      <c r="I331" s="129">
        <v>0</v>
      </c>
      <c r="J331" s="129">
        <v>0</v>
      </c>
      <c r="K331" s="129">
        <v>0</v>
      </c>
      <c r="L331" s="129">
        <v>0</v>
      </c>
      <c r="M331" s="129">
        <v>0</v>
      </c>
      <c r="N331" s="138">
        <v>0</v>
      </c>
      <c r="O331" s="129">
        <v>0</v>
      </c>
      <c r="P331" s="129">
        <v>0</v>
      </c>
      <c r="Q331" s="129">
        <v>0</v>
      </c>
      <c r="R331" s="139">
        <v>0</v>
      </c>
      <c r="S331">
        <v>1</v>
      </c>
    </row>
    <row r="332" spans="1:19">
      <c r="A332" s="1">
        <v>11</v>
      </c>
      <c r="B332" s="2">
        <v>0.29166666666666702</v>
      </c>
      <c r="C332" s="129">
        <v>0</v>
      </c>
      <c r="D332" s="129">
        <v>0</v>
      </c>
      <c r="E332" s="129">
        <v>0</v>
      </c>
      <c r="F332" s="129">
        <v>0</v>
      </c>
      <c r="G332" s="129">
        <v>0</v>
      </c>
      <c r="H332" s="129">
        <v>0</v>
      </c>
      <c r="I332" s="129">
        <v>0</v>
      </c>
      <c r="J332" s="129">
        <v>0</v>
      </c>
      <c r="K332" s="129">
        <v>0</v>
      </c>
      <c r="L332" s="129">
        <v>0</v>
      </c>
      <c r="M332" s="129">
        <v>0</v>
      </c>
      <c r="N332" s="138">
        <v>0</v>
      </c>
      <c r="O332" s="129">
        <v>0</v>
      </c>
      <c r="P332" s="129">
        <v>0</v>
      </c>
      <c r="Q332" s="129">
        <v>0</v>
      </c>
      <c r="R332" s="139">
        <v>0</v>
      </c>
      <c r="S332">
        <v>1</v>
      </c>
    </row>
    <row r="333" spans="1:19">
      <c r="A333" s="1">
        <v>11</v>
      </c>
      <c r="B333" s="2">
        <v>0.33333333333333298</v>
      </c>
      <c r="C333" s="129">
        <v>0</v>
      </c>
      <c r="D333" s="129">
        <v>0</v>
      </c>
      <c r="E333" s="129">
        <v>0</v>
      </c>
      <c r="F333" s="129">
        <v>0</v>
      </c>
      <c r="G333" s="129">
        <v>0</v>
      </c>
      <c r="H333" s="129">
        <v>0</v>
      </c>
      <c r="I333" s="129">
        <v>0</v>
      </c>
      <c r="J333" s="129">
        <v>0</v>
      </c>
      <c r="K333" s="129">
        <v>0</v>
      </c>
      <c r="L333" s="129">
        <v>0</v>
      </c>
      <c r="M333" s="129">
        <v>0</v>
      </c>
      <c r="N333" s="138">
        <v>0</v>
      </c>
      <c r="O333" s="129">
        <v>0</v>
      </c>
      <c r="P333" s="129">
        <v>0</v>
      </c>
      <c r="Q333" s="129">
        <v>0</v>
      </c>
      <c r="R333" s="139">
        <v>0</v>
      </c>
      <c r="S333">
        <v>1</v>
      </c>
    </row>
    <row r="334" spans="1:19">
      <c r="A334" s="1">
        <v>11</v>
      </c>
      <c r="B334" s="2">
        <v>0.375</v>
      </c>
      <c r="C334" s="129">
        <v>0</v>
      </c>
      <c r="D334" s="129">
        <v>0</v>
      </c>
      <c r="E334" s="129">
        <v>0</v>
      </c>
      <c r="F334" s="129">
        <v>0</v>
      </c>
      <c r="G334" s="129">
        <v>0</v>
      </c>
      <c r="H334" s="129">
        <v>0</v>
      </c>
      <c r="I334" s="129">
        <v>0</v>
      </c>
      <c r="J334" s="129">
        <v>0</v>
      </c>
      <c r="K334" s="129">
        <v>0</v>
      </c>
      <c r="L334" s="129">
        <v>0</v>
      </c>
      <c r="M334" s="129">
        <v>0</v>
      </c>
      <c r="N334" s="138">
        <v>0</v>
      </c>
      <c r="O334" s="129">
        <v>0</v>
      </c>
      <c r="P334" s="129">
        <v>0</v>
      </c>
      <c r="Q334" s="129">
        <v>0</v>
      </c>
      <c r="R334" s="139">
        <v>0</v>
      </c>
      <c r="S334">
        <v>1</v>
      </c>
    </row>
    <row r="335" spans="1:19">
      <c r="A335" s="1">
        <v>11</v>
      </c>
      <c r="B335" s="2">
        <v>0.41666666666666702</v>
      </c>
      <c r="C335" s="129">
        <v>0</v>
      </c>
      <c r="D335" s="129">
        <v>0</v>
      </c>
      <c r="E335" s="129">
        <v>0</v>
      </c>
      <c r="F335" s="129">
        <v>0</v>
      </c>
      <c r="G335" s="129">
        <v>0</v>
      </c>
      <c r="H335" s="129">
        <v>0</v>
      </c>
      <c r="I335" s="129">
        <v>0</v>
      </c>
      <c r="J335" s="129">
        <v>0</v>
      </c>
      <c r="K335" s="129">
        <v>0</v>
      </c>
      <c r="L335" s="129">
        <v>0</v>
      </c>
      <c r="M335" s="129">
        <v>0</v>
      </c>
      <c r="N335" s="138">
        <v>0</v>
      </c>
      <c r="O335" s="129">
        <v>0</v>
      </c>
      <c r="P335" s="129">
        <v>0</v>
      </c>
      <c r="Q335" s="129">
        <v>0</v>
      </c>
      <c r="R335" s="139">
        <v>0</v>
      </c>
      <c r="S335">
        <v>1</v>
      </c>
    </row>
    <row r="336" spans="1:19">
      <c r="A336" s="1">
        <v>11</v>
      </c>
      <c r="B336" s="2">
        <v>0.45833333333333298</v>
      </c>
      <c r="C336" s="129" t="s">
        <v>127</v>
      </c>
      <c r="D336" s="129" t="s">
        <v>128</v>
      </c>
      <c r="E336" s="129" t="s">
        <v>129</v>
      </c>
      <c r="F336" s="129" t="s">
        <v>130</v>
      </c>
      <c r="G336" s="129" t="s">
        <v>131</v>
      </c>
      <c r="H336" s="129" t="s">
        <v>132</v>
      </c>
      <c r="I336" s="129" t="s">
        <v>129</v>
      </c>
      <c r="J336" s="129">
        <v>985</v>
      </c>
      <c r="K336" s="129">
        <v>985</v>
      </c>
      <c r="L336" s="129" t="s">
        <v>133</v>
      </c>
      <c r="M336" s="129" t="s">
        <v>134</v>
      </c>
      <c r="N336" s="138" t="s">
        <v>135</v>
      </c>
      <c r="O336" s="129" t="s">
        <v>136</v>
      </c>
      <c r="P336" s="129" t="s">
        <v>137</v>
      </c>
      <c r="Q336" s="129" t="s">
        <v>138</v>
      </c>
      <c r="R336" s="139" t="s">
        <v>139</v>
      </c>
      <c r="S336">
        <v>1</v>
      </c>
    </row>
    <row r="337" spans="1:19">
      <c r="A337" s="1">
        <v>11</v>
      </c>
      <c r="B337" s="2">
        <v>0.5</v>
      </c>
      <c r="C337" s="17">
        <v>29.6</v>
      </c>
      <c r="D337" s="16">
        <v>24.58</v>
      </c>
      <c r="E337" s="16">
        <v>0.55000000000000004</v>
      </c>
      <c r="F337" s="16">
        <v>1.69</v>
      </c>
      <c r="G337" s="16">
        <v>2.34</v>
      </c>
      <c r="H337" s="16">
        <v>4.03</v>
      </c>
      <c r="I337" s="129" t="s">
        <v>140</v>
      </c>
      <c r="J337" s="129">
        <v>0</v>
      </c>
      <c r="K337" s="16">
        <v>7</v>
      </c>
      <c r="L337" s="17">
        <v>30.3</v>
      </c>
      <c r="M337" s="17">
        <v>50.5</v>
      </c>
      <c r="N337" s="19">
        <v>1010.9</v>
      </c>
      <c r="O337" s="17">
        <v>947</v>
      </c>
      <c r="P337" s="16">
        <v>3.26</v>
      </c>
      <c r="Q337" s="16">
        <v>51.42</v>
      </c>
      <c r="R337" s="18">
        <v>0</v>
      </c>
      <c r="S337">
        <v>1</v>
      </c>
    </row>
    <row r="338" spans="1:19">
      <c r="A338" s="1">
        <v>11</v>
      </c>
      <c r="B338" s="2">
        <v>0.54166666666666696</v>
      </c>
      <c r="C338" s="17">
        <v>29.4</v>
      </c>
      <c r="D338" s="16">
        <v>24.1</v>
      </c>
      <c r="E338" s="16">
        <v>0.11</v>
      </c>
      <c r="F338" s="16">
        <v>1.65</v>
      </c>
      <c r="G338" s="16">
        <v>2.19</v>
      </c>
      <c r="H338" s="16">
        <v>3.84</v>
      </c>
      <c r="I338" s="16">
        <v>3.34</v>
      </c>
      <c r="J338" s="16">
        <v>7</v>
      </c>
      <c r="K338" s="16">
        <v>11</v>
      </c>
      <c r="L338" s="17">
        <v>30.6</v>
      </c>
      <c r="M338" s="17">
        <v>47.6</v>
      </c>
      <c r="N338" s="19">
        <v>1010.2</v>
      </c>
      <c r="O338" s="17">
        <v>717</v>
      </c>
      <c r="P338" s="16">
        <v>3</v>
      </c>
      <c r="Q338" s="16">
        <v>51.83</v>
      </c>
      <c r="R338" s="18">
        <v>0</v>
      </c>
      <c r="S338">
        <v>1</v>
      </c>
    </row>
    <row r="339" spans="1:19">
      <c r="A339" s="1">
        <v>11</v>
      </c>
      <c r="B339" s="2">
        <v>0.58333333333333304</v>
      </c>
      <c r="C339" s="17">
        <v>29.4</v>
      </c>
      <c r="D339" s="16">
        <v>22.46</v>
      </c>
      <c r="E339" s="16">
        <v>0.28999999999999998</v>
      </c>
      <c r="F339" s="16">
        <v>2</v>
      </c>
      <c r="G339" s="16">
        <v>2.99</v>
      </c>
      <c r="H339" s="16">
        <v>4.99</v>
      </c>
      <c r="I339" s="16">
        <v>2.97</v>
      </c>
      <c r="J339" s="16">
        <v>6</v>
      </c>
      <c r="K339" s="16">
        <v>9</v>
      </c>
      <c r="L339" s="17">
        <v>30.8</v>
      </c>
      <c r="M339" s="17">
        <v>49.3</v>
      </c>
      <c r="N339" s="19">
        <v>1009.6</v>
      </c>
      <c r="O339" s="17">
        <v>476</v>
      </c>
      <c r="P339" s="16">
        <v>3.16</v>
      </c>
      <c r="Q339" s="16">
        <v>38.28</v>
      </c>
      <c r="R339" s="18">
        <v>0</v>
      </c>
      <c r="S339">
        <v>1</v>
      </c>
    </row>
    <row r="340" spans="1:19">
      <c r="A340" s="1">
        <v>11</v>
      </c>
      <c r="B340" s="2">
        <v>0.625</v>
      </c>
      <c r="C340" s="17">
        <v>29.4</v>
      </c>
      <c r="D340" s="16">
        <v>21.98</v>
      </c>
      <c r="E340" s="16">
        <v>0.38</v>
      </c>
      <c r="F340" s="16">
        <v>1.76</v>
      </c>
      <c r="G340" s="16">
        <v>3.05</v>
      </c>
      <c r="H340" s="16">
        <v>4.8099999999999996</v>
      </c>
      <c r="I340" s="16">
        <v>2.85</v>
      </c>
      <c r="J340" s="16">
        <v>18</v>
      </c>
      <c r="K340" s="16">
        <v>9</v>
      </c>
      <c r="L340" s="17">
        <v>30.1</v>
      </c>
      <c r="M340" s="17">
        <v>53.9</v>
      </c>
      <c r="N340" s="19">
        <v>1008.9</v>
      </c>
      <c r="O340" s="17">
        <v>422</v>
      </c>
      <c r="P340" s="16">
        <v>3.43</v>
      </c>
      <c r="Q340" s="16">
        <v>48.29</v>
      </c>
      <c r="R340" s="18">
        <v>0</v>
      </c>
      <c r="S340">
        <v>1</v>
      </c>
    </row>
    <row r="341" spans="1:19">
      <c r="A341" s="1">
        <v>11</v>
      </c>
      <c r="B341" s="2">
        <v>0.66666666666666696</v>
      </c>
      <c r="C341" s="17">
        <v>29.5</v>
      </c>
      <c r="D341" s="16">
        <v>22.32</v>
      </c>
      <c r="E341" s="16">
        <v>0.35</v>
      </c>
      <c r="F341" s="16">
        <v>2.2400000000000002</v>
      </c>
      <c r="G341" s="16">
        <v>2.81</v>
      </c>
      <c r="H341" s="16">
        <v>5.05</v>
      </c>
      <c r="I341" s="16">
        <v>2.68</v>
      </c>
      <c r="J341" s="16">
        <v>17</v>
      </c>
      <c r="K341" s="16">
        <v>8</v>
      </c>
      <c r="L341" s="17">
        <v>29.8</v>
      </c>
      <c r="M341" s="17">
        <v>56.8</v>
      </c>
      <c r="N341" s="19">
        <v>1008.5</v>
      </c>
      <c r="O341" s="17">
        <v>361</v>
      </c>
      <c r="P341" s="16">
        <v>3.13</v>
      </c>
      <c r="Q341" s="16">
        <v>54.02</v>
      </c>
      <c r="R341" s="18">
        <v>0</v>
      </c>
      <c r="S341">
        <v>1</v>
      </c>
    </row>
    <row r="342" spans="1:19">
      <c r="A342" s="1">
        <v>11</v>
      </c>
      <c r="B342" s="2">
        <v>0.70833333333333304</v>
      </c>
      <c r="C342" s="17">
        <v>29.7</v>
      </c>
      <c r="D342" s="16">
        <v>19.05</v>
      </c>
      <c r="E342" s="16">
        <v>0.42</v>
      </c>
      <c r="F342" s="16">
        <v>2.2999999999999998</v>
      </c>
      <c r="G342" s="16">
        <v>2.99</v>
      </c>
      <c r="H342" s="16">
        <v>5.29</v>
      </c>
      <c r="I342" s="16">
        <v>1.53</v>
      </c>
      <c r="J342" s="16">
        <v>12</v>
      </c>
      <c r="K342" s="16">
        <v>6</v>
      </c>
      <c r="L342" s="17">
        <v>29</v>
      </c>
      <c r="M342" s="17">
        <v>62.1</v>
      </c>
      <c r="N342" s="19">
        <v>1008.4</v>
      </c>
      <c r="O342" s="17">
        <v>157</v>
      </c>
      <c r="P342" s="16">
        <v>3.48</v>
      </c>
      <c r="Q342" s="16">
        <v>35.950000000000003</v>
      </c>
      <c r="R342" s="18">
        <v>0</v>
      </c>
      <c r="S342">
        <v>1</v>
      </c>
    </row>
    <row r="343" spans="1:19">
      <c r="A343" s="1">
        <v>11</v>
      </c>
      <c r="B343" s="2">
        <v>0.75</v>
      </c>
      <c r="C343" s="17">
        <v>29</v>
      </c>
      <c r="D343" s="16">
        <v>18.07</v>
      </c>
      <c r="E343" s="16">
        <v>0.46</v>
      </c>
      <c r="F343" s="16">
        <v>2.62</v>
      </c>
      <c r="G343" s="16">
        <v>4.8</v>
      </c>
      <c r="H343" s="16">
        <v>7.41</v>
      </c>
      <c r="I343" s="16">
        <v>1.67</v>
      </c>
      <c r="J343" s="16">
        <v>27</v>
      </c>
      <c r="K343" s="16">
        <v>4</v>
      </c>
      <c r="L343" s="17">
        <v>28</v>
      </c>
      <c r="M343" s="17">
        <v>68.599999999999994</v>
      </c>
      <c r="N343" s="19">
        <v>1008.6</v>
      </c>
      <c r="O343" s="17">
        <v>26</v>
      </c>
      <c r="P343" s="16">
        <v>3.46</v>
      </c>
      <c r="Q343" s="16">
        <v>19.66</v>
      </c>
      <c r="R343" s="18">
        <v>0</v>
      </c>
      <c r="S343">
        <v>1</v>
      </c>
    </row>
    <row r="344" spans="1:19">
      <c r="A344" s="1">
        <v>11</v>
      </c>
      <c r="B344" s="2">
        <v>0.79166666666666696</v>
      </c>
      <c r="C344" s="17">
        <v>28.5</v>
      </c>
      <c r="D344" s="16">
        <v>17.239999999999998</v>
      </c>
      <c r="E344" s="16">
        <v>0.36</v>
      </c>
      <c r="F344" s="16">
        <v>1.52</v>
      </c>
      <c r="G344" s="16">
        <v>4.09</v>
      </c>
      <c r="H344" s="16">
        <v>5.61</v>
      </c>
      <c r="I344" s="16">
        <v>2.13</v>
      </c>
      <c r="J344" s="16">
        <v>10</v>
      </c>
      <c r="K344" s="16">
        <v>7</v>
      </c>
      <c r="L344" s="17">
        <v>27.5</v>
      </c>
      <c r="M344" s="17">
        <v>71.8</v>
      </c>
      <c r="N344" s="19">
        <v>1009</v>
      </c>
      <c r="O344" s="17">
        <v>2</v>
      </c>
      <c r="P344" s="16">
        <v>3.32</v>
      </c>
      <c r="Q344" s="16">
        <v>25.68</v>
      </c>
      <c r="R344" s="18">
        <v>0</v>
      </c>
      <c r="S344">
        <v>1</v>
      </c>
    </row>
    <row r="345" spans="1:19">
      <c r="A345" s="1">
        <v>11</v>
      </c>
      <c r="B345" s="2">
        <v>0.83333333333333304</v>
      </c>
      <c r="C345" s="17">
        <v>28.4</v>
      </c>
      <c r="D345" s="16">
        <v>16.61</v>
      </c>
      <c r="E345" s="16">
        <v>0.38</v>
      </c>
      <c r="F345" s="16">
        <v>1.51</v>
      </c>
      <c r="G345" s="16">
        <v>3.84</v>
      </c>
      <c r="H345" s="16">
        <v>5.35</v>
      </c>
      <c r="I345" s="16">
        <v>2.52</v>
      </c>
      <c r="J345" s="16">
        <v>23</v>
      </c>
      <c r="K345" s="16">
        <v>15</v>
      </c>
      <c r="L345" s="17">
        <v>27.3</v>
      </c>
      <c r="M345" s="17">
        <v>74.3</v>
      </c>
      <c r="N345" s="19">
        <v>1009.5</v>
      </c>
      <c r="O345" s="17">
        <v>2</v>
      </c>
      <c r="P345" s="16">
        <v>2.87</v>
      </c>
      <c r="Q345" s="16">
        <v>23.65</v>
      </c>
      <c r="R345" s="18">
        <v>0</v>
      </c>
      <c r="S345">
        <v>1</v>
      </c>
    </row>
    <row r="346" spans="1:19">
      <c r="A346" s="1">
        <v>11</v>
      </c>
      <c r="B346" s="2">
        <v>0.875</v>
      </c>
      <c r="C346" s="17">
        <v>28.4</v>
      </c>
      <c r="D346" s="16">
        <v>17.5</v>
      </c>
      <c r="E346" s="16">
        <v>0.33</v>
      </c>
      <c r="F346" s="16">
        <v>1.42</v>
      </c>
      <c r="G346" s="16">
        <v>3.13</v>
      </c>
      <c r="H346" s="16">
        <v>4.5599999999999996</v>
      </c>
      <c r="I346" s="16">
        <v>2.57</v>
      </c>
      <c r="J346" s="16">
        <v>20</v>
      </c>
      <c r="K346" s="16">
        <v>9</v>
      </c>
      <c r="L346" s="17">
        <v>27.1</v>
      </c>
      <c r="M346" s="17">
        <v>73.7</v>
      </c>
      <c r="N346" s="19">
        <v>1010.1</v>
      </c>
      <c r="O346" s="17">
        <v>2</v>
      </c>
      <c r="P346" s="16">
        <v>2.99</v>
      </c>
      <c r="Q346" s="16">
        <v>24.29</v>
      </c>
      <c r="R346" s="18">
        <v>0</v>
      </c>
      <c r="S346">
        <v>1</v>
      </c>
    </row>
    <row r="347" spans="1:19">
      <c r="A347" s="1">
        <v>11</v>
      </c>
      <c r="B347" s="2">
        <v>0.91666666666666696</v>
      </c>
      <c r="C347" s="17">
        <v>28.5</v>
      </c>
      <c r="D347" s="16">
        <v>18.03</v>
      </c>
      <c r="E347" s="16">
        <v>0.38</v>
      </c>
      <c r="F347" s="16">
        <v>1.4</v>
      </c>
      <c r="G347" s="16">
        <v>2.64</v>
      </c>
      <c r="H347" s="16">
        <v>4.04</v>
      </c>
      <c r="I347" s="16">
        <v>2.58</v>
      </c>
      <c r="J347" s="16">
        <v>14</v>
      </c>
      <c r="K347" s="16">
        <v>13</v>
      </c>
      <c r="L347" s="17">
        <v>27</v>
      </c>
      <c r="M347" s="17">
        <v>73.3</v>
      </c>
      <c r="N347" s="19">
        <v>1010.5</v>
      </c>
      <c r="O347" s="17">
        <v>2</v>
      </c>
      <c r="P347" s="16">
        <v>2.62</v>
      </c>
      <c r="Q347" s="16">
        <v>24.31</v>
      </c>
      <c r="R347" s="18">
        <v>0</v>
      </c>
      <c r="S347">
        <v>1</v>
      </c>
    </row>
    <row r="348" spans="1:19">
      <c r="A348" s="1">
        <v>11</v>
      </c>
      <c r="B348" s="2">
        <v>0.95833333333333304</v>
      </c>
      <c r="C348" s="17">
        <v>28.4</v>
      </c>
      <c r="D348" s="16">
        <v>18.96</v>
      </c>
      <c r="E348" s="16">
        <v>0.4</v>
      </c>
      <c r="F348" s="16">
        <v>1.27</v>
      </c>
      <c r="G348" s="16">
        <v>2.4</v>
      </c>
      <c r="H348" s="16">
        <v>3.67</v>
      </c>
      <c r="I348" s="16">
        <v>2.4700000000000002</v>
      </c>
      <c r="J348" s="16">
        <v>15</v>
      </c>
      <c r="K348" s="16">
        <v>10</v>
      </c>
      <c r="L348" s="17">
        <v>26.8</v>
      </c>
      <c r="M348" s="17">
        <v>73.5</v>
      </c>
      <c r="N348" s="19">
        <v>1010.6</v>
      </c>
      <c r="O348" s="17">
        <v>2</v>
      </c>
      <c r="P348" s="16">
        <v>2.2799999999999998</v>
      </c>
      <c r="Q348" s="16">
        <v>25.52</v>
      </c>
      <c r="R348" s="18">
        <v>0</v>
      </c>
      <c r="S348">
        <v>1</v>
      </c>
    </row>
    <row r="350" spans="1:19">
      <c r="A350" s="148" t="s">
        <v>39</v>
      </c>
      <c r="B350" s="149"/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1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</row>
    <row r="351" spans="1:19">
      <c r="A351" s="154" t="s">
        <v>2</v>
      </c>
      <c r="B351" s="155"/>
      <c r="C351" s="17">
        <v>12</v>
      </c>
      <c r="D351" s="17">
        <v>12</v>
      </c>
      <c r="E351" s="17">
        <v>12</v>
      </c>
      <c r="F351" s="17">
        <v>12</v>
      </c>
      <c r="G351" s="17">
        <v>12</v>
      </c>
      <c r="H351" s="17">
        <v>12</v>
      </c>
      <c r="I351" s="17">
        <v>13</v>
      </c>
      <c r="J351" s="17">
        <v>13</v>
      </c>
      <c r="K351" s="17">
        <v>12</v>
      </c>
      <c r="L351" s="17">
        <v>12</v>
      </c>
      <c r="M351" s="17">
        <v>12</v>
      </c>
      <c r="N351" s="17">
        <v>12</v>
      </c>
      <c r="O351" s="17">
        <v>12</v>
      </c>
      <c r="P351" s="17">
        <v>12</v>
      </c>
      <c r="Q351" s="17">
        <v>12</v>
      </c>
      <c r="R351" s="17">
        <v>12</v>
      </c>
    </row>
    <row r="352" spans="1:19">
      <c r="A352" s="156" t="s">
        <v>3</v>
      </c>
      <c r="B352" s="157"/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</row>
    <row r="353" spans="1:19">
      <c r="A353" s="158" t="s">
        <v>4</v>
      </c>
      <c r="B353" s="159"/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</row>
    <row r="354" spans="1:19">
      <c r="A354" s="150" t="s">
        <v>27</v>
      </c>
      <c r="B354" s="151"/>
      <c r="C354" s="20">
        <f t="shared" ref="C354:R354" si="10">24-C350-C351-C352-C353</f>
        <v>12</v>
      </c>
      <c r="D354" s="20">
        <f t="shared" si="10"/>
        <v>12</v>
      </c>
      <c r="E354" s="20">
        <f t="shared" si="10"/>
        <v>12</v>
      </c>
      <c r="F354" s="20">
        <f t="shared" si="10"/>
        <v>12</v>
      </c>
      <c r="G354" s="20">
        <f t="shared" si="10"/>
        <v>12</v>
      </c>
      <c r="H354" s="20">
        <f t="shared" si="10"/>
        <v>12</v>
      </c>
      <c r="I354" s="20">
        <f t="shared" si="10"/>
        <v>11</v>
      </c>
      <c r="J354" s="20">
        <f t="shared" si="10"/>
        <v>10</v>
      </c>
      <c r="K354" s="20">
        <f t="shared" si="10"/>
        <v>12</v>
      </c>
      <c r="L354" s="20">
        <f t="shared" si="10"/>
        <v>12</v>
      </c>
      <c r="M354" s="20">
        <f t="shared" si="10"/>
        <v>12</v>
      </c>
      <c r="N354" s="20">
        <f t="shared" si="10"/>
        <v>12</v>
      </c>
      <c r="O354" s="20">
        <f t="shared" si="10"/>
        <v>12</v>
      </c>
      <c r="P354" s="20">
        <f t="shared" si="10"/>
        <v>12</v>
      </c>
      <c r="Q354" s="20">
        <f t="shared" si="10"/>
        <v>12</v>
      </c>
      <c r="R354" s="20">
        <f t="shared" si="10"/>
        <v>12</v>
      </c>
    </row>
    <row r="355" spans="1:19">
      <c r="A355" s="152" t="s">
        <v>28</v>
      </c>
      <c r="B355" s="153"/>
      <c r="C355" s="21">
        <f>C354/(SUM(S325:S348))</f>
        <v>0.5</v>
      </c>
      <c r="D355" s="21">
        <f>D354/(SUM(S325:S348))</f>
        <v>0.5</v>
      </c>
      <c r="E355" s="21">
        <f>E354/(SUM(S325:S348))</f>
        <v>0.5</v>
      </c>
      <c r="F355" s="21">
        <f>F354/(SUM(S325:S348))</f>
        <v>0.5</v>
      </c>
      <c r="G355" s="21">
        <f>G354/(SUM(S325:S348))</f>
        <v>0.5</v>
      </c>
      <c r="H355" s="21">
        <f>H354/(SUM(S325:S348))</f>
        <v>0.5</v>
      </c>
      <c r="I355" s="21">
        <f>I354/(SUM(S325:S348))</f>
        <v>0.45833333333333331</v>
      </c>
      <c r="J355" s="21">
        <f>J354/(SUM(S325:S348))</f>
        <v>0.41666666666666669</v>
      </c>
      <c r="K355" s="21">
        <f>K354/(SUM(S325:S348))</f>
        <v>0.5</v>
      </c>
      <c r="L355" s="21">
        <f>L354/(SUM(S325:S348))</f>
        <v>0.5</v>
      </c>
      <c r="M355" s="21">
        <f>M354/(SUM(S325:S348))</f>
        <v>0.5</v>
      </c>
      <c r="N355" s="21">
        <f>N354/(SUM(S325:S348))</f>
        <v>0.5</v>
      </c>
      <c r="O355" s="21">
        <f>O354/(SUM(S325:S348))</f>
        <v>0.5</v>
      </c>
      <c r="P355" s="21">
        <f>P354/(SUM(S325:S348))</f>
        <v>0.5</v>
      </c>
      <c r="Q355" s="21">
        <f>Q354/(SUM(S325:S348))</f>
        <v>0.5</v>
      </c>
      <c r="R355" s="21">
        <f>R354/(SUM(S325:S348))</f>
        <v>0.5</v>
      </c>
    </row>
    <row r="357" spans="1:19">
      <c r="A357" s="1">
        <v>12</v>
      </c>
      <c r="B357" s="2">
        <v>0</v>
      </c>
      <c r="C357" s="17">
        <v>28.4</v>
      </c>
      <c r="D357" s="16">
        <v>19.63</v>
      </c>
      <c r="E357" s="16">
        <v>0.33</v>
      </c>
      <c r="F357" s="16">
        <v>0.92</v>
      </c>
      <c r="G357" s="16">
        <v>2.09</v>
      </c>
      <c r="H357" s="16">
        <v>3.02</v>
      </c>
      <c r="I357" s="16">
        <v>2.57</v>
      </c>
      <c r="J357" s="16">
        <v>13</v>
      </c>
      <c r="K357" s="16">
        <v>12</v>
      </c>
      <c r="L357" s="17">
        <v>26.7</v>
      </c>
      <c r="M357" s="17">
        <v>74.2</v>
      </c>
      <c r="N357" s="19">
        <v>1010.1</v>
      </c>
      <c r="O357" s="17">
        <v>2</v>
      </c>
      <c r="P357" s="17">
        <v>2.31</v>
      </c>
      <c r="Q357" s="16">
        <v>24.78</v>
      </c>
      <c r="R357" s="18">
        <v>0</v>
      </c>
      <c r="S357">
        <v>1</v>
      </c>
    </row>
    <row r="358" spans="1:19">
      <c r="A358" s="1">
        <v>12</v>
      </c>
      <c r="B358" s="2">
        <v>4.1666666666666664E-2</v>
      </c>
      <c r="C358" s="17">
        <v>28.7</v>
      </c>
      <c r="D358" s="16">
        <v>19.43</v>
      </c>
      <c r="E358" s="16">
        <v>0.48</v>
      </c>
      <c r="F358" s="16">
        <v>1.05</v>
      </c>
      <c r="G358" s="16">
        <v>1.66</v>
      </c>
      <c r="H358" s="16">
        <v>2.71</v>
      </c>
      <c r="I358" s="16">
        <v>3.02</v>
      </c>
      <c r="J358" s="129">
        <v>985</v>
      </c>
      <c r="K358" s="16">
        <v>14</v>
      </c>
      <c r="L358" s="17">
        <v>26.6</v>
      </c>
      <c r="M358" s="17">
        <v>74.5</v>
      </c>
      <c r="N358" s="19">
        <v>1009.6</v>
      </c>
      <c r="O358" s="17">
        <v>2</v>
      </c>
      <c r="P358" s="17">
        <v>1.97</v>
      </c>
      <c r="Q358" s="16">
        <v>28.84</v>
      </c>
      <c r="R358" s="18">
        <v>0</v>
      </c>
      <c r="S358">
        <v>1</v>
      </c>
    </row>
    <row r="359" spans="1:19">
      <c r="A359" s="1">
        <v>12</v>
      </c>
      <c r="B359" s="2">
        <v>8.3333333333333301E-2</v>
      </c>
      <c r="C359" s="17">
        <v>29</v>
      </c>
      <c r="D359" s="16">
        <v>20.12</v>
      </c>
      <c r="E359" s="16">
        <v>0.55000000000000004</v>
      </c>
      <c r="F359" s="16">
        <v>1</v>
      </c>
      <c r="G359" s="16">
        <v>1.1599999999999999</v>
      </c>
      <c r="H359" s="16">
        <v>2.16</v>
      </c>
      <c r="I359" s="16">
        <v>2.89</v>
      </c>
      <c r="J359" s="129">
        <v>0</v>
      </c>
      <c r="K359" s="16">
        <v>12</v>
      </c>
      <c r="L359" s="17">
        <v>26.4</v>
      </c>
      <c r="M359" s="17">
        <v>73.5</v>
      </c>
      <c r="N359" s="19">
        <v>1009.1</v>
      </c>
      <c r="O359" s="17">
        <v>2</v>
      </c>
      <c r="P359" s="17">
        <v>2.27</v>
      </c>
      <c r="Q359" s="16">
        <v>26.25</v>
      </c>
      <c r="R359" s="18">
        <v>0</v>
      </c>
      <c r="S359">
        <v>1</v>
      </c>
    </row>
    <row r="360" spans="1:19">
      <c r="A360" s="1">
        <v>12</v>
      </c>
      <c r="B360" s="2">
        <v>0.125</v>
      </c>
      <c r="C360" s="17">
        <v>28.5</v>
      </c>
      <c r="D360" s="16">
        <v>20.190000000000001</v>
      </c>
      <c r="E360" s="16">
        <v>0.57999999999999996</v>
      </c>
      <c r="F360" s="16">
        <v>0.91</v>
      </c>
      <c r="G360" s="16">
        <v>1.31</v>
      </c>
      <c r="H360" s="16">
        <v>2.2200000000000002</v>
      </c>
      <c r="I360" s="16">
        <v>2.61</v>
      </c>
      <c r="J360" s="129">
        <v>0</v>
      </c>
      <c r="K360" s="16">
        <v>11</v>
      </c>
      <c r="L360" s="17">
        <v>26.4</v>
      </c>
      <c r="M360" s="17">
        <v>72.900000000000006</v>
      </c>
      <c r="N360" s="19">
        <v>1008.9</v>
      </c>
      <c r="O360" s="17">
        <v>2</v>
      </c>
      <c r="P360" s="17">
        <v>1.71</v>
      </c>
      <c r="Q360" s="16">
        <v>32.1</v>
      </c>
      <c r="R360" s="18">
        <v>0</v>
      </c>
      <c r="S360">
        <v>1</v>
      </c>
    </row>
    <row r="361" spans="1:19">
      <c r="A361" s="1">
        <v>12</v>
      </c>
      <c r="B361" s="2">
        <v>0.16666666666666699</v>
      </c>
      <c r="C361" s="17">
        <v>28.3</v>
      </c>
      <c r="D361" s="16">
        <v>19.84</v>
      </c>
      <c r="E361" s="16">
        <v>0.59</v>
      </c>
      <c r="F361" s="16">
        <v>0.94</v>
      </c>
      <c r="G361" s="16">
        <v>1.53</v>
      </c>
      <c r="H361" s="16">
        <v>2.4700000000000002</v>
      </c>
      <c r="I361" s="16">
        <v>2.95</v>
      </c>
      <c r="J361" s="129">
        <v>251</v>
      </c>
      <c r="K361" s="16">
        <v>14</v>
      </c>
      <c r="L361" s="17">
        <v>26.5</v>
      </c>
      <c r="M361" s="17">
        <v>72.599999999999994</v>
      </c>
      <c r="N361" s="19">
        <v>1009</v>
      </c>
      <c r="O361" s="17">
        <v>3</v>
      </c>
      <c r="P361" s="17">
        <v>1.54</v>
      </c>
      <c r="Q361" s="16">
        <v>35.07</v>
      </c>
      <c r="R361" s="18">
        <v>0</v>
      </c>
      <c r="S361">
        <v>1</v>
      </c>
    </row>
    <row r="362" spans="1:19">
      <c r="A362" s="1">
        <v>12</v>
      </c>
      <c r="B362" s="2">
        <v>0.20833333333333301</v>
      </c>
      <c r="C362" s="129">
        <v>0</v>
      </c>
      <c r="D362" s="144">
        <v>18.794177999999999</v>
      </c>
      <c r="E362" s="144">
        <v>0.69554499999999997</v>
      </c>
      <c r="F362" s="144">
        <v>1.07</v>
      </c>
      <c r="G362" s="144">
        <v>2.5341710000000002</v>
      </c>
      <c r="H362" s="144">
        <v>3.6062439999999998</v>
      </c>
      <c r="I362" s="144">
        <v>1.256899</v>
      </c>
      <c r="J362" s="129">
        <v>0</v>
      </c>
      <c r="K362" s="16">
        <v>12</v>
      </c>
      <c r="L362" s="129">
        <v>0</v>
      </c>
      <c r="M362" s="129">
        <v>0</v>
      </c>
      <c r="N362" s="138">
        <v>0</v>
      </c>
      <c r="O362" s="129">
        <v>0</v>
      </c>
      <c r="P362" s="129">
        <v>0</v>
      </c>
      <c r="Q362" s="129">
        <v>0</v>
      </c>
      <c r="R362" s="139">
        <v>0</v>
      </c>
      <c r="S362">
        <v>1</v>
      </c>
    </row>
    <row r="363" spans="1:19">
      <c r="A363" s="1">
        <v>12</v>
      </c>
      <c r="B363" s="2">
        <v>0.25</v>
      </c>
      <c r="C363" s="129">
        <v>0</v>
      </c>
      <c r="D363" s="144">
        <v>14.331588999999999</v>
      </c>
      <c r="E363" s="144">
        <v>0.80937300000000001</v>
      </c>
      <c r="F363" s="144">
        <v>1.4304140000000001</v>
      </c>
      <c r="G363" s="144">
        <v>6.3841710000000003</v>
      </c>
      <c r="H363" s="144">
        <v>7.8145860000000003</v>
      </c>
      <c r="I363" s="144">
        <v>1.4088449999999999</v>
      </c>
      <c r="J363" s="16">
        <v>9</v>
      </c>
      <c r="K363" s="16">
        <v>6</v>
      </c>
      <c r="L363" s="129">
        <v>0</v>
      </c>
      <c r="M363" s="129">
        <v>0</v>
      </c>
      <c r="N363" s="138">
        <v>0</v>
      </c>
      <c r="O363" s="129">
        <v>0</v>
      </c>
      <c r="P363" s="129">
        <v>0</v>
      </c>
      <c r="Q363" s="129">
        <v>0</v>
      </c>
      <c r="R363" s="139">
        <v>0</v>
      </c>
      <c r="S363">
        <v>1</v>
      </c>
    </row>
    <row r="364" spans="1:19">
      <c r="A364" s="1">
        <v>12</v>
      </c>
      <c r="B364" s="2">
        <v>0.29166666666666702</v>
      </c>
      <c r="C364" s="129">
        <v>0</v>
      </c>
      <c r="D364" s="144">
        <v>20.616291</v>
      </c>
      <c r="E364" s="144">
        <v>0.82215800000000006</v>
      </c>
      <c r="F364" s="144">
        <v>1.8829629999999999</v>
      </c>
      <c r="G364" s="144">
        <v>4.5349969999999997</v>
      </c>
      <c r="H364" s="144">
        <v>6.4179599999999999</v>
      </c>
      <c r="I364" s="144">
        <v>1.4464520000000001</v>
      </c>
      <c r="J364" s="129">
        <v>0</v>
      </c>
      <c r="K364" s="16">
        <v>10</v>
      </c>
      <c r="L364" s="129">
        <v>0</v>
      </c>
      <c r="M364" s="129">
        <v>0</v>
      </c>
      <c r="N364" s="138">
        <v>0</v>
      </c>
      <c r="O364" s="129">
        <v>0</v>
      </c>
      <c r="P364" s="129">
        <v>0</v>
      </c>
      <c r="Q364" s="129">
        <v>0</v>
      </c>
      <c r="R364" s="139">
        <v>0</v>
      </c>
      <c r="S364">
        <v>1</v>
      </c>
    </row>
    <row r="365" spans="1:19">
      <c r="A365" s="1">
        <v>12</v>
      </c>
      <c r="B365" s="2">
        <v>0.33333333333333298</v>
      </c>
      <c r="C365" s="117">
        <v>0</v>
      </c>
      <c r="D365" s="144">
        <v>21.160212000000001</v>
      </c>
      <c r="E365" s="144">
        <v>0.863452</v>
      </c>
      <c r="F365" s="144">
        <v>2.143354</v>
      </c>
      <c r="G365" s="144">
        <v>4.1626479999999999</v>
      </c>
      <c r="H365" s="144">
        <v>6.3060020000000003</v>
      </c>
      <c r="I365" s="144">
        <v>1.7687870000000001</v>
      </c>
      <c r="J365" s="117">
        <v>985</v>
      </c>
      <c r="K365" s="16">
        <v>11</v>
      </c>
      <c r="L365" s="117">
        <v>0</v>
      </c>
      <c r="M365" s="117">
        <v>0</v>
      </c>
      <c r="N365" s="145">
        <v>0</v>
      </c>
      <c r="O365" s="117">
        <v>0</v>
      </c>
      <c r="P365" s="117">
        <v>0</v>
      </c>
      <c r="Q365" s="117">
        <v>0</v>
      </c>
      <c r="R365" s="146">
        <v>0</v>
      </c>
      <c r="S365">
        <v>1</v>
      </c>
    </row>
    <row r="366" spans="1:19">
      <c r="A366" s="1">
        <v>12</v>
      </c>
      <c r="B366" s="2">
        <v>0.375</v>
      </c>
      <c r="C366" s="115">
        <v>0</v>
      </c>
      <c r="D366" s="144">
        <v>23.020256</v>
      </c>
      <c r="E366" s="144">
        <v>0.94602600000000003</v>
      </c>
      <c r="F366" s="144">
        <v>2.2379820000000001</v>
      </c>
      <c r="G366" s="144">
        <v>3.7447840000000001</v>
      </c>
      <c r="H366" s="144">
        <v>5.9827649999999997</v>
      </c>
      <c r="I366" s="144">
        <v>0.66862200000000005</v>
      </c>
      <c r="J366" s="115">
        <v>0</v>
      </c>
      <c r="K366" s="16">
        <v>17</v>
      </c>
      <c r="L366" s="115">
        <v>0</v>
      </c>
      <c r="M366" s="115">
        <v>0</v>
      </c>
      <c r="N366" s="140">
        <v>0</v>
      </c>
      <c r="O366" s="115">
        <v>0</v>
      </c>
      <c r="P366" s="115">
        <v>0</v>
      </c>
      <c r="Q366" s="115">
        <v>0</v>
      </c>
      <c r="R366" s="141">
        <v>0</v>
      </c>
      <c r="S366">
        <v>1</v>
      </c>
    </row>
    <row r="367" spans="1:19">
      <c r="A367" s="1">
        <v>12</v>
      </c>
      <c r="B367" s="2">
        <v>0.41666666666666702</v>
      </c>
      <c r="C367" s="17">
        <v>29.8</v>
      </c>
      <c r="D367" s="16">
        <v>25.42</v>
      </c>
      <c r="E367" s="16">
        <v>0.75</v>
      </c>
      <c r="F367" s="16">
        <v>1.71</v>
      </c>
      <c r="G367" s="16">
        <v>2.76</v>
      </c>
      <c r="H367" s="16">
        <v>4.47</v>
      </c>
      <c r="I367" s="16">
        <v>2.52</v>
      </c>
      <c r="J367" s="115">
        <v>0</v>
      </c>
      <c r="K367" s="16">
        <v>9</v>
      </c>
      <c r="L367" s="17">
        <v>29.2</v>
      </c>
      <c r="M367" s="17">
        <v>60</v>
      </c>
      <c r="N367" s="19">
        <v>1011.2</v>
      </c>
      <c r="O367" s="17">
        <v>565</v>
      </c>
      <c r="P367" s="16">
        <v>3.71</v>
      </c>
      <c r="Q367" s="16">
        <v>37.4</v>
      </c>
      <c r="R367" s="18">
        <v>0</v>
      </c>
      <c r="S367">
        <v>1</v>
      </c>
    </row>
    <row r="368" spans="1:19">
      <c r="A368" s="1">
        <v>12</v>
      </c>
      <c r="B368" s="2">
        <v>0.45833333333333298</v>
      </c>
      <c r="C368" s="17">
        <v>29.9</v>
      </c>
      <c r="D368" s="16">
        <v>25.43</v>
      </c>
      <c r="E368" s="16">
        <v>0.38</v>
      </c>
      <c r="F368" s="16">
        <v>1.6</v>
      </c>
      <c r="G368" s="16">
        <v>2.42</v>
      </c>
      <c r="H368" s="16">
        <v>4.0199999999999996</v>
      </c>
      <c r="I368" s="16">
        <v>3.48</v>
      </c>
      <c r="J368" s="115">
        <v>985</v>
      </c>
      <c r="K368" s="16">
        <v>9</v>
      </c>
      <c r="L368" s="17">
        <v>29.6</v>
      </c>
      <c r="M368" s="17">
        <v>57.4</v>
      </c>
      <c r="N368" s="19">
        <v>1011.1</v>
      </c>
      <c r="O368" s="17">
        <v>666</v>
      </c>
      <c r="P368" s="16">
        <v>3.57</v>
      </c>
      <c r="Q368" s="16">
        <v>43.37</v>
      </c>
      <c r="R368" s="18">
        <v>0</v>
      </c>
      <c r="S368">
        <v>1</v>
      </c>
    </row>
    <row r="369" spans="1:19">
      <c r="A369" s="1">
        <v>12</v>
      </c>
      <c r="B369" s="2">
        <v>0.5</v>
      </c>
      <c r="C369" s="17">
        <v>30</v>
      </c>
      <c r="D369" s="16">
        <v>24.34</v>
      </c>
      <c r="E369" s="16">
        <v>0.34</v>
      </c>
      <c r="F369" s="16">
        <v>1.58</v>
      </c>
      <c r="G369" s="16">
        <v>1.99</v>
      </c>
      <c r="H369" s="16">
        <v>3.57</v>
      </c>
      <c r="I369" s="16">
        <v>2.62</v>
      </c>
      <c r="J369" s="16">
        <v>18</v>
      </c>
      <c r="K369" s="16">
        <v>8</v>
      </c>
      <c r="L369" s="17">
        <v>30.6</v>
      </c>
      <c r="M369" s="17">
        <v>50.8</v>
      </c>
      <c r="N369" s="19">
        <v>1010.7</v>
      </c>
      <c r="O369" s="17">
        <v>982</v>
      </c>
      <c r="P369" s="16">
        <v>3.92</v>
      </c>
      <c r="Q369" s="16">
        <v>37.61</v>
      </c>
      <c r="R369" s="18">
        <v>0</v>
      </c>
      <c r="S369">
        <v>1</v>
      </c>
    </row>
    <row r="370" spans="1:19">
      <c r="A370" s="1">
        <v>12</v>
      </c>
      <c r="B370" s="2">
        <v>0.54166666666666696</v>
      </c>
      <c r="C370" s="17">
        <v>29.3</v>
      </c>
      <c r="D370" s="16">
        <v>24.16</v>
      </c>
      <c r="E370" s="16">
        <v>0.4</v>
      </c>
      <c r="F370" s="16">
        <v>2.02</v>
      </c>
      <c r="G370" s="16">
        <v>2.0099999999999998</v>
      </c>
      <c r="H370" s="16">
        <v>4.03</v>
      </c>
      <c r="I370" s="16">
        <v>1.79</v>
      </c>
      <c r="J370" s="16">
        <v>13</v>
      </c>
      <c r="K370" s="16">
        <v>8</v>
      </c>
      <c r="L370" s="17">
        <v>30.6</v>
      </c>
      <c r="M370" s="17">
        <v>51.5</v>
      </c>
      <c r="N370" s="19">
        <v>1010.1</v>
      </c>
      <c r="O370" s="17">
        <v>751</v>
      </c>
      <c r="P370" s="16">
        <v>4.1399999999999997</v>
      </c>
      <c r="Q370" s="16">
        <v>38.880000000000003</v>
      </c>
      <c r="R370" s="18">
        <v>0</v>
      </c>
      <c r="S370">
        <v>1</v>
      </c>
    </row>
    <row r="371" spans="1:19">
      <c r="A371" s="1">
        <v>12</v>
      </c>
      <c r="B371" s="2">
        <v>0.58333333333333304</v>
      </c>
      <c r="C371" s="17">
        <v>29.1</v>
      </c>
      <c r="D371" s="16">
        <v>22.49</v>
      </c>
      <c r="E371" s="16">
        <v>0.38</v>
      </c>
      <c r="F371" s="16">
        <v>1.92</v>
      </c>
      <c r="G371" s="16">
        <v>2.16</v>
      </c>
      <c r="H371" s="16">
        <v>4.07</v>
      </c>
      <c r="I371" s="16">
        <v>1.85</v>
      </c>
      <c r="J371" s="16">
        <v>18</v>
      </c>
      <c r="K371" s="16">
        <v>8</v>
      </c>
      <c r="L371" s="17">
        <v>30.5</v>
      </c>
      <c r="M371" s="17">
        <v>51.1</v>
      </c>
      <c r="N371" s="19">
        <v>1009.4</v>
      </c>
      <c r="O371" s="17">
        <v>495</v>
      </c>
      <c r="P371" s="16">
        <v>4.66</v>
      </c>
      <c r="Q371" s="16">
        <v>27</v>
      </c>
      <c r="R371" s="18">
        <v>0</v>
      </c>
      <c r="S371">
        <v>1</v>
      </c>
    </row>
    <row r="372" spans="1:19">
      <c r="A372" s="1">
        <v>12</v>
      </c>
      <c r="B372" s="2">
        <v>0.625</v>
      </c>
      <c r="C372" s="17">
        <v>29.4</v>
      </c>
      <c r="D372" s="16">
        <v>23.16</v>
      </c>
      <c r="E372" s="16">
        <v>0.39</v>
      </c>
      <c r="F372" s="16">
        <v>1.88</v>
      </c>
      <c r="G372" s="16">
        <v>2.0299999999999998</v>
      </c>
      <c r="H372" s="16">
        <v>3.91</v>
      </c>
      <c r="I372" s="16">
        <v>1.65</v>
      </c>
      <c r="J372" s="16">
        <v>17</v>
      </c>
      <c r="K372" s="16">
        <v>8</v>
      </c>
      <c r="L372" s="17">
        <v>30.2</v>
      </c>
      <c r="M372" s="17">
        <v>52.4</v>
      </c>
      <c r="N372" s="19">
        <v>1008.7</v>
      </c>
      <c r="O372" s="17">
        <v>481</v>
      </c>
      <c r="P372" s="16">
        <v>4.03</v>
      </c>
      <c r="Q372" s="16">
        <v>33.65</v>
      </c>
      <c r="R372" s="18">
        <v>0</v>
      </c>
      <c r="S372">
        <v>1</v>
      </c>
    </row>
    <row r="373" spans="1:19">
      <c r="A373" s="1">
        <v>12</v>
      </c>
      <c r="B373" s="2">
        <v>0.66666666666666696</v>
      </c>
      <c r="C373" s="17">
        <v>29.7</v>
      </c>
      <c r="D373" s="16">
        <v>20.41</v>
      </c>
      <c r="E373" s="16">
        <v>0.42</v>
      </c>
      <c r="F373" s="16">
        <v>1.94</v>
      </c>
      <c r="G373" s="16">
        <v>2.2799999999999998</v>
      </c>
      <c r="H373" s="16">
        <v>4.21</v>
      </c>
      <c r="I373" s="16">
        <v>1.86</v>
      </c>
      <c r="J373" s="16">
        <v>13</v>
      </c>
      <c r="K373" s="16">
        <v>12</v>
      </c>
      <c r="L373" s="17">
        <v>30.1</v>
      </c>
      <c r="M373" s="17">
        <v>54.9</v>
      </c>
      <c r="N373" s="19">
        <v>1008.2</v>
      </c>
      <c r="O373" s="17">
        <v>289</v>
      </c>
      <c r="P373" s="16">
        <v>3.91</v>
      </c>
      <c r="Q373" s="16">
        <v>25.61</v>
      </c>
      <c r="R373" s="18">
        <v>0</v>
      </c>
      <c r="S373">
        <v>1</v>
      </c>
    </row>
    <row r="374" spans="1:19">
      <c r="A374" s="1">
        <v>12</v>
      </c>
      <c r="B374" s="2">
        <v>0.70833333333333304</v>
      </c>
      <c r="C374" s="17">
        <v>29.8</v>
      </c>
      <c r="D374" s="16">
        <v>18.79</v>
      </c>
      <c r="E374" s="16">
        <v>0.47</v>
      </c>
      <c r="F374" s="16">
        <v>2.0699999999999998</v>
      </c>
      <c r="G374" s="16">
        <v>2.75</v>
      </c>
      <c r="H374" s="16">
        <v>4.82</v>
      </c>
      <c r="I374" s="16">
        <v>1.78</v>
      </c>
      <c r="J374" s="16">
        <v>14</v>
      </c>
      <c r="K374" s="16">
        <v>11</v>
      </c>
      <c r="L374" s="17">
        <v>29</v>
      </c>
      <c r="M374" s="17">
        <v>62.1</v>
      </c>
      <c r="N374" s="19">
        <v>1008.2</v>
      </c>
      <c r="O374" s="17">
        <v>134</v>
      </c>
      <c r="P374" s="16">
        <v>3.85</v>
      </c>
      <c r="Q374" s="16">
        <v>22.24</v>
      </c>
      <c r="R374" s="18">
        <v>0</v>
      </c>
      <c r="S374">
        <v>1</v>
      </c>
    </row>
    <row r="375" spans="1:19">
      <c r="A375" s="1">
        <v>12</v>
      </c>
      <c r="B375" s="2">
        <v>0.75</v>
      </c>
      <c r="C375" s="17">
        <v>29</v>
      </c>
      <c r="D375" s="16">
        <v>17.850000000000001</v>
      </c>
      <c r="E375" s="16">
        <v>0.62</v>
      </c>
      <c r="F375" s="16">
        <v>2.91</v>
      </c>
      <c r="G375" s="16">
        <v>4.09</v>
      </c>
      <c r="H375" s="16">
        <v>7</v>
      </c>
      <c r="I375" s="16">
        <v>1.97</v>
      </c>
      <c r="J375" s="16">
        <v>21</v>
      </c>
      <c r="K375" s="16">
        <v>14</v>
      </c>
      <c r="L375" s="17">
        <v>27.9</v>
      </c>
      <c r="M375" s="17">
        <v>66.099999999999994</v>
      </c>
      <c r="N375" s="19">
        <v>1008.4</v>
      </c>
      <c r="O375" s="17">
        <v>23</v>
      </c>
      <c r="P375" s="16">
        <v>3.25</v>
      </c>
      <c r="Q375" s="16">
        <v>25.14</v>
      </c>
      <c r="R375" s="18">
        <v>0</v>
      </c>
      <c r="S375">
        <v>1</v>
      </c>
    </row>
    <row r="376" spans="1:19">
      <c r="A376" s="1">
        <v>12</v>
      </c>
      <c r="B376" s="2">
        <v>0.79166666666666696</v>
      </c>
      <c r="C376" s="17">
        <v>28.7</v>
      </c>
      <c r="D376" s="16">
        <v>17.8</v>
      </c>
      <c r="E376" s="16">
        <v>0.55000000000000004</v>
      </c>
      <c r="F376" s="16">
        <v>1.58</v>
      </c>
      <c r="G376" s="16">
        <v>4.84</v>
      </c>
      <c r="H376" s="16">
        <v>6.42</v>
      </c>
      <c r="I376" s="16">
        <v>2.09</v>
      </c>
      <c r="J376" s="16">
        <v>14</v>
      </c>
      <c r="K376" s="16">
        <v>13</v>
      </c>
      <c r="L376" s="17">
        <v>27.5</v>
      </c>
      <c r="M376" s="17">
        <v>68.400000000000006</v>
      </c>
      <c r="N376" s="19">
        <v>1008.8</v>
      </c>
      <c r="O376" s="17">
        <v>2</v>
      </c>
      <c r="P376" s="16">
        <v>3.31</v>
      </c>
      <c r="Q376" s="16">
        <v>18.920000000000002</v>
      </c>
      <c r="R376" s="18">
        <v>0</v>
      </c>
      <c r="S376">
        <v>1</v>
      </c>
    </row>
    <row r="377" spans="1:19">
      <c r="A377" s="1">
        <v>12</v>
      </c>
      <c r="B377" s="2">
        <v>0.83333333333333304</v>
      </c>
      <c r="C377" s="17">
        <v>28.6</v>
      </c>
      <c r="D377" s="16">
        <v>17.71</v>
      </c>
      <c r="E377" s="16">
        <v>0.52</v>
      </c>
      <c r="F377" s="16">
        <v>1.31</v>
      </c>
      <c r="G377" s="16">
        <v>3.82</v>
      </c>
      <c r="H377" s="16">
        <v>5.13</v>
      </c>
      <c r="I377" s="16">
        <v>2.0299999999999998</v>
      </c>
      <c r="J377" s="16">
        <v>14</v>
      </c>
      <c r="K377" s="16">
        <v>10</v>
      </c>
      <c r="L377" s="17">
        <v>27.3</v>
      </c>
      <c r="M377" s="17">
        <v>70.900000000000006</v>
      </c>
      <c r="N377" s="19">
        <v>1009.7</v>
      </c>
      <c r="O377" s="17">
        <v>2</v>
      </c>
      <c r="P377" s="16">
        <v>3.14</v>
      </c>
      <c r="Q377" s="16">
        <v>24.32</v>
      </c>
      <c r="R377" s="18">
        <v>0</v>
      </c>
      <c r="S377">
        <v>1</v>
      </c>
    </row>
    <row r="378" spans="1:19">
      <c r="A378" s="1">
        <v>12</v>
      </c>
      <c r="B378" s="2">
        <v>0.875</v>
      </c>
      <c r="C378" s="17">
        <v>28.8</v>
      </c>
      <c r="D378" s="16">
        <v>18.149999999999999</v>
      </c>
      <c r="E378" s="16">
        <v>0.49</v>
      </c>
      <c r="F378" s="16">
        <v>1.1399999999999999</v>
      </c>
      <c r="G378" s="16">
        <v>2.95</v>
      </c>
      <c r="H378" s="16">
        <v>4.08</v>
      </c>
      <c r="I378" s="16">
        <v>2.0699999999999998</v>
      </c>
      <c r="J378" s="16">
        <v>10</v>
      </c>
      <c r="K378" s="16">
        <v>15</v>
      </c>
      <c r="L378" s="17">
        <v>27.2</v>
      </c>
      <c r="M378" s="17">
        <v>70.900000000000006</v>
      </c>
      <c r="N378" s="19">
        <v>1010.3</v>
      </c>
      <c r="O378" s="17">
        <v>2</v>
      </c>
      <c r="P378" s="16">
        <v>2.87</v>
      </c>
      <c r="Q378" s="16">
        <v>29.52</v>
      </c>
      <c r="R378" s="18">
        <v>0</v>
      </c>
      <c r="S378">
        <v>1</v>
      </c>
    </row>
    <row r="379" spans="1:19">
      <c r="A379" s="1">
        <v>12</v>
      </c>
      <c r="B379" s="2">
        <v>0.91666666666666696</v>
      </c>
      <c r="C379" s="17">
        <v>28.8</v>
      </c>
      <c r="D379" s="16">
        <v>18.22</v>
      </c>
      <c r="E379" s="16">
        <v>0.5</v>
      </c>
      <c r="F379" s="16">
        <v>1.1499999999999999</v>
      </c>
      <c r="G379" s="16">
        <v>2.54</v>
      </c>
      <c r="H379" s="16">
        <v>3.69</v>
      </c>
      <c r="I379" s="16">
        <v>2.0099999999999998</v>
      </c>
      <c r="J379" s="16">
        <v>14</v>
      </c>
      <c r="K379" s="16">
        <v>13</v>
      </c>
      <c r="L379" s="17">
        <v>27.1</v>
      </c>
      <c r="M379" s="17">
        <v>71.3</v>
      </c>
      <c r="N379" s="19">
        <v>1010.7</v>
      </c>
      <c r="O379" s="17">
        <v>2</v>
      </c>
      <c r="P379" s="16">
        <v>2.36</v>
      </c>
      <c r="Q379" s="16">
        <v>30.38</v>
      </c>
      <c r="R379" s="18">
        <v>0</v>
      </c>
      <c r="S379">
        <v>1</v>
      </c>
    </row>
    <row r="380" spans="1:19">
      <c r="A380" s="1">
        <v>12</v>
      </c>
      <c r="B380" s="2">
        <v>0.95833333333333304</v>
      </c>
      <c r="C380" s="17">
        <v>28.8</v>
      </c>
      <c r="D380" s="16">
        <v>19.149999999999999</v>
      </c>
      <c r="E380" s="16">
        <v>0.5</v>
      </c>
      <c r="F380" s="16">
        <v>0.9</v>
      </c>
      <c r="G380" s="16">
        <v>2.0699999999999998</v>
      </c>
      <c r="H380" s="16">
        <v>2.98</v>
      </c>
      <c r="I380" s="16">
        <v>2.11</v>
      </c>
      <c r="J380" s="16">
        <v>12</v>
      </c>
      <c r="K380" s="16">
        <v>10</v>
      </c>
      <c r="L380" s="17">
        <v>27</v>
      </c>
      <c r="M380" s="17">
        <v>71.7</v>
      </c>
      <c r="N380" s="19">
        <v>1010.5</v>
      </c>
      <c r="O380" s="17">
        <v>2</v>
      </c>
      <c r="P380" s="16">
        <v>2.62</v>
      </c>
      <c r="Q380" s="16">
        <v>36.75</v>
      </c>
      <c r="R380" s="18">
        <v>0</v>
      </c>
      <c r="S380">
        <v>1</v>
      </c>
    </row>
    <row r="382" spans="1:19">
      <c r="A382" s="148" t="s">
        <v>39</v>
      </c>
      <c r="B382" s="149"/>
      <c r="C382" s="17">
        <v>1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1</v>
      </c>
      <c r="K382" s="17">
        <v>0</v>
      </c>
      <c r="L382" s="17">
        <v>1</v>
      </c>
      <c r="M382" s="17">
        <v>1</v>
      </c>
      <c r="N382" s="17">
        <v>1</v>
      </c>
      <c r="O382" s="17">
        <v>1</v>
      </c>
      <c r="P382" s="17">
        <v>1</v>
      </c>
      <c r="Q382" s="17">
        <v>1</v>
      </c>
      <c r="R382" s="17">
        <v>1</v>
      </c>
    </row>
    <row r="383" spans="1:19">
      <c r="A383" s="154" t="s">
        <v>2</v>
      </c>
      <c r="B383" s="155"/>
      <c r="C383" s="17">
        <v>3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6</v>
      </c>
      <c r="K383" s="17">
        <v>0</v>
      </c>
      <c r="L383" s="17">
        <v>3</v>
      </c>
      <c r="M383" s="17">
        <v>3</v>
      </c>
      <c r="N383" s="17">
        <v>3</v>
      </c>
      <c r="O383" s="17">
        <v>3</v>
      </c>
      <c r="P383" s="17">
        <v>3</v>
      </c>
      <c r="Q383" s="17">
        <v>3</v>
      </c>
      <c r="R383" s="17">
        <v>3</v>
      </c>
    </row>
    <row r="384" spans="1:19">
      <c r="A384" s="156" t="s">
        <v>3</v>
      </c>
      <c r="B384" s="157"/>
      <c r="C384" s="17">
        <v>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3</v>
      </c>
      <c r="K384" s="17">
        <v>0</v>
      </c>
      <c r="L384" s="17">
        <v>1</v>
      </c>
      <c r="M384" s="17">
        <v>1</v>
      </c>
      <c r="N384" s="17">
        <v>1</v>
      </c>
      <c r="O384" s="17">
        <v>1</v>
      </c>
      <c r="P384" s="17">
        <v>1</v>
      </c>
      <c r="Q384" s="17">
        <v>1</v>
      </c>
      <c r="R384" s="17">
        <v>1</v>
      </c>
    </row>
    <row r="385" spans="1:20">
      <c r="A385" s="158" t="s">
        <v>4</v>
      </c>
      <c r="B385" s="159"/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</row>
    <row r="386" spans="1:20">
      <c r="A386" s="150" t="s">
        <v>27</v>
      </c>
      <c r="B386" s="151"/>
      <c r="C386" s="20">
        <f t="shared" ref="C386:R386" si="11">24-C382-C383-C384-C385</f>
        <v>19</v>
      </c>
      <c r="D386" s="20">
        <f t="shared" si="11"/>
        <v>24</v>
      </c>
      <c r="E386" s="20">
        <f t="shared" si="11"/>
        <v>24</v>
      </c>
      <c r="F386" s="20">
        <f t="shared" si="11"/>
        <v>24</v>
      </c>
      <c r="G386" s="20">
        <f t="shared" si="11"/>
        <v>24</v>
      </c>
      <c r="H386" s="20">
        <f t="shared" si="11"/>
        <v>24</v>
      </c>
      <c r="I386" s="20">
        <f t="shared" si="11"/>
        <v>24</v>
      </c>
      <c r="J386" s="20">
        <f t="shared" si="11"/>
        <v>14</v>
      </c>
      <c r="K386" s="20">
        <f t="shared" si="11"/>
        <v>24</v>
      </c>
      <c r="L386" s="20">
        <f t="shared" si="11"/>
        <v>19</v>
      </c>
      <c r="M386" s="20">
        <f t="shared" si="11"/>
        <v>19</v>
      </c>
      <c r="N386" s="20">
        <f t="shared" si="11"/>
        <v>19</v>
      </c>
      <c r="O386" s="20">
        <f t="shared" si="11"/>
        <v>19</v>
      </c>
      <c r="P386" s="20">
        <f t="shared" si="11"/>
        <v>19</v>
      </c>
      <c r="Q386" s="20">
        <f t="shared" si="11"/>
        <v>19</v>
      </c>
      <c r="R386" s="20">
        <f t="shared" si="11"/>
        <v>19</v>
      </c>
    </row>
    <row r="387" spans="1:20">
      <c r="A387" s="152" t="s">
        <v>28</v>
      </c>
      <c r="B387" s="153"/>
      <c r="C387" s="21">
        <f>C386/(SUM(S357:S380))</f>
        <v>0.79166666666666663</v>
      </c>
      <c r="D387" s="21">
        <f>D386/(SUM(S357:S380))</f>
        <v>1</v>
      </c>
      <c r="E387" s="21">
        <f>E386/(SUM(S357:S380))</f>
        <v>1</v>
      </c>
      <c r="F387" s="21">
        <f>F386/(SUM(S357:S380))</f>
        <v>1</v>
      </c>
      <c r="G387" s="21">
        <f>G386/(SUM(S357:S380))</f>
        <v>1</v>
      </c>
      <c r="H387" s="21">
        <f>H386/(SUM(S357:S380))</f>
        <v>1</v>
      </c>
      <c r="I387" s="21">
        <f>I386/(SUM(S357:S380))</f>
        <v>1</v>
      </c>
      <c r="J387" s="21">
        <f>J386/(SUM(S357:S380))</f>
        <v>0.58333333333333337</v>
      </c>
      <c r="K387" s="21">
        <f>K386/(SUM(S357:S380))</f>
        <v>1</v>
      </c>
      <c r="L387" s="21">
        <f>L386/(SUM(S357:S380))</f>
        <v>0.79166666666666663</v>
      </c>
      <c r="M387" s="21">
        <f>M386/(SUM(S357:S380))</f>
        <v>0.79166666666666663</v>
      </c>
      <c r="N387" s="21">
        <f>N386/(SUM(S357:S380))</f>
        <v>0.79166666666666663</v>
      </c>
      <c r="O387" s="21">
        <f>O386/(SUM(S357:S380))</f>
        <v>0.79166666666666663</v>
      </c>
      <c r="P387" s="21">
        <f>P386/(SUM(S357:S380))</f>
        <v>0.79166666666666663</v>
      </c>
      <c r="Q387" s="21">
        <f>Q386/(SUM(S357:S380))</f>
        <v>0.79166666666666663</v>
      </c>
      <c r="R387" s="21">
        <f>R386/(SUM(S357:S380))</f>
        <v>0.79166666666666663</v>
      </c>
    </row>
    <row r="390" spans="1:20">
      <c r="S390" s="12">
        <f>SUM(S5:S388)</f>
        <v>288</v>
      </c>
    </row>
    <row r="391" spans="1:20">
      <c r="A391" s="169" t="s">
        <v>35</v>
      </c>
      <c r="B391" s="169"/>
      <c r="C391" s="11">
        <f>S390</f>
        <v>288</v>
      </c>
      <c r="D391" s="11">
        <f>S390</f>
        <v>288</v>
      </c>
      <c r="E391" s="11">
        <f>S390</f>
        <v>288</v>
      </c>
      <c r="F391" s="11">
        <f>S390</f>
        <v>288</v>
      </c>
      <c r="G391" s="11">
        <f>S390</f>
        <v>288</v>
      </c>
      <c r="H391" s="11">
        <f>S390</f>
        <v>288</v>
      </c>
      <c r="I391" s="11">
        <f>S390</f>
        <v>288</v>
      </c>
      <c r="J391" s="11">
        <f>S390</f>
        <v>288</v>
      </c>
      <c r="K391" s="11">
        <f>S390</f>
        <v>288</v>
      </c>
      <c r="L391" s="11">
        <f>S390</f>
        <v>288</v>
      </c>
      <c r="M391" s="11">
        <f>S390</f>
        <v>288</v>
      </c>
      <c r="N391" s="11">
        <f>S390</f>
        <v>288</v>
      </c>
      <c r="O391" s="11">
        <f>S390</f>
        <v>288</v>
      </c>
      <c r="P391" s="11">
        <f>S390</f>
        <v>288</v>
      </c>
      <c r="Q391" s="11">
        <f>S390</f>
        <v>288</v>
      </c>
      <c r="R391" s="11">
        <f>S390</f>
        <v>288</v>
      </c>
      <c r="S391" s="11"/>
      <c r="T391" s="11">
        <f>SUM(C391:R391)</f>
        <v>4608</v>
      </c>
    </row>
    <row r="393" spans="1:20">
      <c r="A393" s="149" t="s">
        <v>0</v>
      </c>
      <c r="B393" s="149"/>
      <c r="C393" s="29">
        <f t="shared" ref="C393:R393" si="12">SUM(C30,C62,C94,C126,C158,C190,C222,C254,C286,C318,C350,C382)</f>
        <v>1</v>
      </c>
      <c r="D393" s="29">
        <f t="shared" si="12"/>
        <v>0</v>
      </c>
      <c r="E393" s="29">
        <f t="shared" si="12"/>
        <v>0</v>
      </c>
      <c r="F393" s="29">
        <f t="shared" si="12"/>
        <v>0</v>
      </c>
      <c r="G393" s="29">
        <f t="shared" si="12"/>
        <v>0</v>
      </c>
      <c r="H393" s="29">
        <f t="shared" si="12"/>
        <v>0</v>
      </c>
      <c r="I393" s="29">
        <f t="shared" si="12"/>
        <v>0</v>
      </c>
      <c r="J393" s="29">
        <f t="shared" si="12"/>
        <v>5</v>
      </c>
      <c r="K393" s="29">
        <f t="shared" si="12"/>
        <v>0</v>
      </c>
      <c r="L393" s="29">
        <f t="shared" si="12"/>
        <v>1</v>
      </c>
      <c r="M393" s="29">
        <f t="shared" si="12"/>
        <v>1</v>
      </c>
      <c r="N393" s="29">
        <f t="shared" si="12"/>
        <v>1</v>
      </c>
      <c r="O393" s="29">
        <f t="shared" si="12"/>
        <v>1</v>
      </c>
      <c r="P393" s="29">
        <f t="shared" si="12"/>
        <v>1</v>
      </c>
      <c r="Q393" s="29">
        <f t="shared" si="12"/>
        <v>1</v>
      </c>
      <c r="R393" s="29">
        <f t="shared" si="12"/>
        <v>1</v>
      </c>
      <c r="S393" s="30"/>
      <c r="T393" s="29">
        <f>SUM(C393:R393)</f>
        <v>13</v>
      </c>
    </row>
    <row r="394" spans="1:20">
      <c r="A394" s="155" t="s">
        <v>2</v>
      </c>
      <c r="B394" s="155"/>
      <c r="C394" s="11">
        <f t="shared" ref="C394:R394" si="13">SUM(C31,C63,C95,C127,C159,C191,C223,C255,C287,C319,C351,C383)</f>
        <v>53</v>
      </c>
      <c r="D394" s="11">
        <f t="shared" si="13"/>
        <v>50</v>
      </c>
      <c r="E394" s="11">
        <f t="shared" si="13"/>
        <v>50</v>
      </c>
      <c r="F394" s="11">
        <f t="shared" si="13"/>
        <v>50</v>
      </c>
      <c r="G394" s="11">
        <f t="shared" si="13"/>
        <v>50</v>
      </c>
      <c r="H394" s="11">
        <f t="shared" si="13"/>
        <v>50</v>
      </c>
      <c r="I394" s="11">
        <f t="shared" si="13"/>
        <v>51</v>
      </c>
      <c r="J394" s="11">
        <f t="shared" si="13"/>
        <v>88</v>
      </c>
      <c r="K394" s="11">
        <f t="shared" si="13"/>
        <v>50</v>
      </c>
      <c r="L394" s="11">
        <f t="shared" si="13"/>
        <v>53</v>
      </c>
      <c r="M394" s="11">
        <f t="shared" si="13"/>
        <v>53</v>
      </c>
      <c r="N394" s="11">
        <f t="shared" si="13"/>
        <v>53</v>
      </c>
      <c r="O394" s="11">
        <f t="shared" si="13"/>
        <v>53</v>
      </c>
      <c r="P394" s="11">
        <f t="shared" si="13"/>
        <v>53</v>
      </c>
      <c r="Q394" s="11">
        <f t="shared" si="13"/>
        <v>53</v>
      </c>
      <c r="R394" s="11">
        <f t="shared" si="13"/>
        <v>53</v>
      </c>
      <c r="S394" s="24"/>
      <c r="T394" s="11">
        <f>SUM(C394:R394)</f>
        <v>863</v>
      </c>
    </row>
    <row r="395" spans="1:20">
      <c r="A395" s="157" t="s">
        <v>3</v>
      </c>
      <c r="B395" s="157"/>
      <c r="C395" s="6">
        <f t="shared" ref="C395:R395" si="14">SUM(C32,C64,C96,C128,C160,C192,C224,C256,C288,C320,C352,C384)</f>
        <v>1</v>
      </c>
      <c r="D395" s="6">
        <f t="shared" si="14"/>
        <v>0</v>
      </c>
      <c r="E395" s="6">
        <f t="shared" si="14"/>
        <v>1</v>
      </c>
      <c r="F395" s="6">
        <f t="shared" si="14"/>
        <v>0</v>
      </c>
      <c r="G395" s="6">
        <f t="shared" si="14"/>
        <v>0</v>
      </c>
      <c r="H395" s="6">
        <f t="shared" si="14"/>
        <v>0</v>
      </c>
      <c r="I395" s="6">
        <f t="shared" si="14"/>
        <v>0</v>
      </c>
      <c r="J395" s="6">
        <f t="shared" si="14"/>
        <v>6</v>
      </c>
      <c r="K395" s="6">
        <f t="shared" si="14"/>
        <v>0</v>
      </c>
      <c r="L395" s="6">
        <f t="shared" si="14"/>
        <v>1</v>
      </c>
      <c r="M395" s="6">
        <f t="shared" si="14"/>
        <v>1</v>
      </c>
      <c r="N395" s="6">
        <f t="shared" si="14"/>
        <v>1</v>
      </c>
      <c r="O395" s="6">
        <f t="shared" si="14"/>
        <v>1</v>
      </c>
      <c r="P395" s="6">
        <f t="shared" si="14"/>
        <v>1</v>
      </c>
      <c r="Q395" s="6">
        <f t="shared" si="14"/>
        <v>1</v>
      </c>
      <c r="R395" s="6">
        <f t="shared" si="14"/>
        <v>1</v>
      </c>
      <c r="S395" s="8"/>
      <c r="T395" s="6">
        <f>SUM(C395:R395)</f>
        <v>15</v>
      </c>
    </row>
    <row r="396" spans="1:20">
      <c r="A396" s="159" t="s">
        <v>4</v>
      </c>
      <c r="B396" s="159"/>
      <c r="C396" s="7">
        <f t="shared" ref="C396:R396" si="15">SUM(C33,C65,C97,C129,C161,C193,C225,C257,C289,C321,C353,C385)</f>
        <v>0</v>
      </c>
      <c r="D396" s="7">
        <f t="shared" si="15"/>
        <v>2</v>
      </c>
      <c r="E396" s="7">
        <f t="shared" si="15"/>
        <v>2</v>
      </c>
      <c r="F396" s="7">
        <f t="shared" si="15"/>
        <v>3</v>
      </c>
      <c r="G396" s="7">
        <f t="shared" si="15"/>
        <v>3</v>
      </c>
      <c r="H396" s="7">
        <f t="shared" si="15"/>
        <v>3</v>
      </c>
      <c r="I396" s="7">
        <f t="shared" si="15"/>
        <v>2</v>
      </c>
      <c r="J396" s="7">
        <f t="shared" si="15"/>
        <v>1</v>
      </c>
      <c r="K396" s="7">
        <f t="shared" si="15"/>
        <v>2</v>
      </c>
      <c r="L396" s="7">
        <f t="shared" si="15"/>
        <v>0</v>
      </c>
      <c r="M396" s="7">
        <f t="shared" si="15"/>
        <v>0</v>
      </c>
      <c r="N396" s="7">
        <f t="shared" si="15"/>
        <v>0</v>
      </c>
      <c r="O396" s="7">
        <f t="shared" si="15"/>
        <v>0</v>
      </c>
      <c r="P396" s="7">
        <f t="shared" si="15"/>
        <v>0</v>
      </c>
      <c r="Q396" s="7">
        <f t="shared" si="15"/>
        <v>0</v>
      </c>
      <c r="R396" s="7">
        <f t="shared" si="15"/>
        <v>1</v>
      </c>
      <c r="S396" s="9"/>
      <c r="T396" s="7">
        <f>SUM(C396:R396)</f>
        <v>19</v>
      </c>
    </row>
    <row r="397" spans="1:20">
      <c r="A397" s="170" t="s">
        <v>27</v>
      </c>
      <c r="B397" s="170"/>
      <c r="C397" s="10">
        <f t="shared" ref="C397:R397" si="16">SUM(C34,C66,C98,C130,C162,C194,C226,C258,C290,C322,C354,C386)</f>
        <v>233</v>
      </c>
      <c r="D397" s="10">
        <f t="shared" si="16"/>
        <v>236</v>
      </c>
      <c r="E397" s="10">
        <f t="shared" si="16"/>
        <v>235</v>
      </c>
      <c r="F397" s="10">
        <f t="shared" si="16"/>
        <v>235</v>
      </c>
      <c r="G397" s="10">
        <f t="shared" si="16"/>
        <v>235</v>
      </c>
      <c r="H397" s="10">
        <f t="shared" si="16"/>
        <v>235</v>
      </c>
      <c r="I397" s="10">
        <f t="shared" si="16"/>
        <v>235</v>
      </c>
      <c r="J397" s="10">
        <f t="shared" si="16"/>
        <v>188</v>
      </c>
      <c r="K397" s="10">
        <f t="shared" si="16"/>
        <v>236</v>
      </c>
      <c r="L397" s="10">
        <f t="shared" si="16"/>
        <v>233</v>
      </c>
      <c r="M397" s="10">
        <f t="shared" si="16"/>
        <v>233</v>
      </c>
      <c r="N397" s="10">
        <f t="shared" si="16"/>
        <v>233</v>
      </c>
      <c r="O397" s="10">
        <f t="shared" si="16"/>
        <v>233</v>
      </c>
      <c r="P397" s="10">
        <f t="shared" si="16"/>
        <v>233</v>
      </c>
      <c r="Q397" s="10">
        <f t="shared" si="16"/>
        <v>233</v>
      </c>
      <c r="R397" s="10">
        <f t="shared" si="16"/>
        <v>232</v>
      </c>
      <c r="S397" s="4"/>
      <c r="T397" s="10">
        <f>SUM(C397:R397)</f>
        <v>3698</v>
      </c>
    </row>
    <row r="399" spans="1:20">
      <c r="A399" s="14" t="s">
        <v>36</v>
      </c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26">
        <f>T397/(T391-T394-T396)</f>
        <v>0.99248523886205042</v>
      </c>
    </row>
    <row r="400" spans="1:20" ht="15.75" thickBot="1"/>
    <row r="401" spans="1:20" ht="15.75" thickBot="1">
      <c r="A401" s="165" t="s">
        <v>37</v>
      </c>
      <c r="B401" s="165"/>
      <c r="C401" s="165"/>
      <c r="D401" s="165"/>
      <c r="P401" s="166" t="s">
        <v>38</v>
      </c>
      <c r="Q401" s="167"/>
      <c r="R401" s="167"/>
      <c r="S401" s="168"/>
      <c r="T401" s="15">
        <f>SUM(T393:T397)</f>
        <v>4608</v>
      </c>
    </row>
    <row r="402" spans="1:20">
      <c r="A402" t="s">
        <v>145</v>
      </c>
    </row>
    <row r="403" spans="1:20">
      <c r="A403" t="s">
        <v>141</v>
      </c>
    </row>
    <row r="404" spans="1:20">
      <c r="A404" t="s">
        <v>143</v>
      </c>
    </row>
    <row r="405" spans="1:20">
      <c r="A405" t="s">
        <v>142</v>
      </c>
      <c r="S405" s="13"/>
    </row>
    <row r="406" spans="1:20">
      <c r="A406" t="s">
        <v>147</v>
      </c>
      <c r="S406" s="13"/>
    </row>
    <row r="407" spans="1:20">
      <c r="A407" t="s">
        <v>146</v>
      </c>
    </row>
    <row r="408" spans="1:20">
      <c r="A408" t="s">
        <v>144</v>
      </c>
    </row>
    <row r="409" spans="1:20">
      <c r="A409" t="s">
        <v>148</v>
      </c>
    </row>
    <row r="410" spans="1:20">
      <c r="A410" t="s">
        <v>149</v>
      </c>
    </row>
  </sheetData>
  <mergeCells count="89">
    <mergeCell ref="A1:XFD1"/>
    <mergeCell ref="A387:B387"/>
    <mergeCell ref="A401:D401"/>
    <mergeCell ref="P401:S401"/>
    <mergeCell ref="A391:B391"/>
    <mergeCell ref="A393:B393"/>
    <mergeCell ref="A394:B394"/>
    <mergeCell ref="A395:B395"/>
    <mergeCell ref="A396:B396"/>
    <mergeCell ref="A397:B397"/>
    <mergeCell ref="A33:B33"/>
    <mergeCell ref="A2:B2"/>
    <mergeCell ref="C2:D2"/>
    <mergeCell ref="E2:F2"/>
    <mergeCell ref="G2:H2"/>
    <mergeCell ref="O2:R2"/>
    <mergeCell ref="A4:B4"/>
    <mergeCell ref="A30:B30"/>
    <mergeCell ref="A31:B31"/>
    <mergeCell ref="A32:B32"/>
    <mergeCell ref="L2:N2"/>
    <mergeCell ref="I2:J2"/>
    <mergeCell ref="A386:B386"/>
    <mergeCell ref="A319:B319"/>
    <mergeCell ref="A320:B320"/>
    <mergeCell ref="A321:B321"/>
    <mergeCell ref="A258:B258"/>
    <mergeCell ref="A318:B318"/>
    <mergeCell ref="A259:B259"/>
    <mergeCell ref="A290:B290"/>
    <mergeCell ref="A291:B291"/>
    <mergeCell ref="A192:B192"/>
    <mergeCell ref="A193:B193"/>
    <mergeCell ref="A222:B222"/>
    <mergeCell ref="A223:B223"/>
    <mergeCell ref="A322:B322"/>
    <mergeCell ref="A224:B224"/>
    <mergeCell ref="A225:B225"/>
    <mergeCell ref="A254:B254"/>
    <mergeCell ref="A255:B255"/>
    <mergeCell ref="A256:B256"/>
    <mergeCell ref="A194:B194"/>
    <mergeCell ref="A195:B195"/>
    <mergeCell ref="A226:B226"/>
    <mergeCell ref="A227:B227"/>
    <mergeCell ref="A383:B383"/>
    <mergeCell ref="A384:B384"/>
    <mergeCell ref="A385:B385"/>
    <mergeCell ref="A257:B257"/>
    <mergeCell ref="A286:B286"/>
    <mergeCell ref="A287:B287"/>
    <mergeCell ref="A288:B288"/>
    <mergeCell ref="A289:B289"/>
    <mergeCell ref="A323:B323"/>
    <mergeCell ref="A354:B354"/>
    <mergeCell ref="A355:B355"/>
    <mergeCell ref="A350:B350"/>
    <mergeCell ref="A351:B351"/>
    <mergeCell ref="A352:B352"/>
    <mergeCell ref="A353:B353"/>
    <mergeCell ref="A382:B382"/>
    <mergeCell ref="A191:B191"/>
    <mergeCell ref="A163:B163"/>
    <mergeCell ref="A62:B62"/>
    <mergeCell ref="A63:B63"/>
    <mergeCell ref="A64:B64"/>
    <mergeCell ref="A65:B65"/>
    <mergeCell ref="A161:B161"/>
    <mergeCell ref="A94:B94"/>
    <mergeCell ref="A95:B95"/>
    <mergeCell ref="A96:B96"/>
    <mergeCell ref="A97:B97"/>
    <mergeCell ref="A126:B126"/>
    <mergeCell ref="A190:B190"/>
    <mergeCell ref="A34:B34"/>
    <mergeCell ref="A35:B35"/>
    <mergeCell ref="A66:B66"/>
    <mergeCell ref="A67:B67"/>
    <mergeCell ref="A98:B98"/>
    <mergeCell ref="A99:B99"/>
    <mergeCell ref="A130:B130"/>
    <mergeCell ref="A131:B131"/>
    <mergeCell ref="A162:B162"/>
    <mergeCell ref="A127:B127"/>
    <mergeCell ref="A128:B128"/>
    <mergeCell ref="A129:B129"/>
    <mergeCell ref="A158:B158"/>
    <mergeCell ref="A159:B159"/>
    <mergeCell ref="A160:B160"/>
  </mergeCells>
  <conditionalFormatting sqref="Q26:Q28">
    <cfRule type="cellIs" dxfId="482" priority="3796" operator="notBetween">
      <formula>0</formula>
      <formula>360</formula>
    </cfRule>
  </conditionalFormatting>
  <conditionalFormatting sqref="Q26">
    <cfRule type="cellIs" dxfId="481" priority="3753" operator="between">
      <formula>Q25-3</formula>
      <formula>Q25+3</formula>
    </cfRule>
    <cfRule type="cellIs" dxfId="480" priority="3754" operator="between">
      <formula>Q27-3</formula>
      <formula>Q27+3</formula>
    </cfRule>
  </conditionalFormatting>
  <conditionalFormatting sqref="Q27">
    <cfRule type="cellIs" dxfId="479" priority="3751" operator="between">
      <formula>Q26-3</formula>
      <formula>Q26+3</formula>
    </cfRule>
    <cfRule type="cellIs" dxfId="478" priority="3752" operator="between">
      <formula>Q28-3</formula>
      <formula>Q28+3</formula>
    </cfRule>
  </conditionalFormatting>
  <conditionalFormatting sqref="Q28">
    <cfRule type="cellIs" dxfId="477" priority="3749" operator="between">
      <formula>Q27-3</formula>
      <formula>Q27+3</formula>
    </cfRule>
    <cfRule type="cellIs" dxfId="476" priority="3750" operator="between">
      <formula>Q29-3</formula>
      <formula>Q29+3</formula>
    </cfRule>
  </conditionalFormatting>
  <conditionalFormatting sqref="P26:P28">
    <cfRule type="cellIs" dxfId="475" priority="3748" operator="between">
      <formula>0.5</formula>
      <formula>0.01</formula>
    </cfRule>
  </conditionalFormatting>
  <conditionalFormatting sqref="P26:P28">
    <cfRule type="cellIs" dxfId="474" priority="3747" operator="lessThan">
      <formula>0.1</formula>
    </cfRule>
  </conditionalFormatting>
  <conditionalFormatting sqref="O26:O28">
    <cfRule type="cellIs" dxfId="473" priority="3745" operator="greaterThan">
      <formula>1000</formula>
    </cfRule>
    <cfRule type="cellIs" dxfId="472" priority="3746" operator="lessThan">
      <formula>0</formula>
    </cfRule>
  </conditionalFormatting>
  <conditionalFormatting sqref="R26:R28">
    <cfRule type="cellIs" dxfId="471" priority="3744" operator="greaterThan">
      <formula>0</formula>
    </cfRule>
  </conditionalFormatting>
  <conditionalFormatting sqref="N26:N28">
    <cfRule type="cellIs" dxfId="470" priority="3742" operator="between">
      <formula>1000</formula>
      <formula>901</formula>
    </cfRule>
    <cfRule type="cellIs" dxfId="469" priority="3743" operator="greaterThan">
      <formula>1026</formula>
    </cfRule>
  </conditionalFormatting>
  <conditionalFormatting sqref="N26:N28">
    <cfRule type="cellIs" dxfId="468" priority="3741" operator="lessThan">
      <formula>900</formula>
    </cfRule>
  </conditionalFormatting>
  <conditionalFormatting sqref="M26:M28">
    <cfRule type="cellIs" dxfId="467" priority="3738" operator="greaterThan">
      <formula>101</formula>
    </cfRule>
    <cfRule type="cellIs" dxfId="466" priority="3739" operator="between">
      <formula>100</formula>
      <formula>101</formula>
    </cfRule>
    <cfRule type="cellIs" dxfId="465" priority="3740" operator="between">
      <formula>99</formula>
      <formula>100</formula>
    </cfRule>
  </conditionalFormatting>
  <conditionalFormatting sqref="M26:M28">
    <cfRule type="cellIs" dxfId="464" priority="3737" operator="lessThan">
      <formula>20</formula>
    </cfRule>
  </conditionalFormatting>
  <conditionalFormatting sqref="M26:M28">
    <cfRule type="cellIs" dxfId="463" priority="3736" operator="lessThan">
      <formula>0</formula>
    </cfRule>
  </conditionalFormatting>
  <conditionalFormatting sqref="L26:L28">
    <cfRule type="cellIs" dxfId="462" priority="3734" operator="lessThan">
      <formula>0</formula>
    </cfRule>
    <cfRule type="cellIs" dxfId="461" priority="3735" operator="lessThan">
      <formula>15</formula>
    </cfRule>
  </conditionalFormatting>
  <conditionalFormatting sqref="L26:L28">
    <cfRule type="cellIs" dxfId="460" priority="3733" operator="greaterThan">
      <formula>40</formula>
    </cfRule>
  </conditionalFormatting>
  <conditionalFormatting sqref="E5:E28">
    <cfRule type="cellIs" dxfId="459" priority="3726" operator="greaterThan">
      <formula>1</formula>
    </cfRule>
    <cfRule type="cellIs" dxfId="458" priority="3727" operator="lessThan">
      <formula>0</formula>
    </cfRule>
  </conditionalFormatting>
  <conditionalFormatting sqref="D5:D28">
    <cfRule type="cellIs" dxfId="457" priority="3725" operator="lessThan">
      <formula>0</formula>
    </cfRule>
  </conditionalFormatting>
  <conditionalFormatting sqref="I5:I28">
    <cfRule type="cellIs" dxfId="456" priority="3724" operator="lessThan">
      <formula>0</formula>
    </cfRule>
  </conditionalFormatting>
  <conditionalFormatting sqref="F5:F28">
    <cfRule type="cellIs" dxfId="455" priority="3723" operator="lessThan">
      <formula>0</formula>
    </cfRule>
  </conditionalFormatting>
  <conditionalFormatting sqref="G5:G28">
    <cfRule type="cellIs" dxfId="454" priority="3722" operator="lessThan">
      <formula>0</formula>
    </cfRule>
  </conditionalFormatting>
  <conditionalFormatting sqref="H5:H28">
    <cfRule type="cellIs" dxfId="453" priority="3721" operator="lessThan">
      <formula>0</formula>
    </cfRule>
  </conditionalFormatting>
  <conditionalFormatting sqref="J26:J28">
    <cfRule type="cellIs" dxfId="452" priority="3703" operator="lessThan">
      <formula>0</formula>
    </cfRule>
    <cfRule type="cellIs" dxfId="451" priority="3704" operator="greaterThan">
      <formula>985</formula>
    </cfRule>
    <cfRule type="cellIs" dxfId="450" priority="3705" operator="equal">
      <formula>"="</formula>
    </cfRule>
  </conditionalFormatting>
  <conditionalFormatting sqref="J26:J28">
    <cfRule type="cellIs" dxfId="449" priority="3696" operator="between">
      <formula>150</formula>
      <formula>900</formula>
    </cfRule>
  </conditionalFormatting>
  <conditionalFormatting sqref="K26:K28">
    <cfRule type="cellIs" dxfId="448" priority="3694" operator="greaterThan">
      <formula>$J26</formula>
    </cfRule>
    <cfRule type="cellIs" dxfId="447" priority="3699" operator="lessThan">
      <formula>0</formula>
    </cfRule>
    <cfRule type="cellIs" dxfId="446" priority="3700" operator="greaterThan">
      <formula>985</formula>
    </cfRule>
    <cfRule type="cellIs" dxfId="445" priority="3701" operator="equal">
      <formula>"="</formula>
    </cfRule>
  </conditionalFormatting>
  <conditionalFormatting sqref="K26:K28">
    <cfRule type="cellIs" dxfId="444" priority="3698" operator="between">
      <formula>150</formula>
      <formula>900</formula>
    </cfRule>
  </conditionalFormatting>
  <conditionalFormatting sqref="K26:K28">
    <cfRule type="cellIs" dxfId="443" priority="3697" operator="equal">
      <formula>$J26</formula>
    </cfRule>
  </conditionalFormatting>
  <conditionalFormatting sqref="J26:J28">
    <cfRule type="cellIs" dxfId="442" priority="3693" operator="lessThan">
      <formula>$K26</formula>
    </cfRule>
    <cfRule type="cellIs" dxfId="441" priority="3695" operator="equal">
      <formula>$K26</formula>
    </cfRule>
  </conditionalFormatting>
  <conditionalFormatting sqref="K26:K28">
    <cfRule type="cellIs" dxfId="440" priority="3702" operator="equal">
      <formula>$K27</formula>
    </cfRule>
  </conditionalFormatting>
  <conditionalFormatting sqref="J26:J28">
    <cfRule type="cellIs" dxfId="439" priority="3706" operator="equal">
      <formula>$J27</formula>
    </cfRule>
  </conditionalFormatting>
  <conditionalFormatting sqref="F34">
    <cfRule type="colorScale" priority="3692">
      <colorScale>
        <cfvo type="num" val="24"/>
        <cfvo type="max" val="0"/>
        <color rgb="FFFF7128"/>
        <color rgb="FF66FF33"/>
      </colorScale>
    </cfRule>
  </conditionalFormatting>
  <conditionalFormatting sqref="E34">
    <cfRule type="colorScale" priority="3691">
      <colorScale>
        <cfvo type="num" val="24"/>
        <cfvo type="max" val="0"/>
        <color rgb="FFFF7128"/>
        <color rgb="FF66FF33"/>
      </colorScale>
    </cfRule>
  </conditionalFormatting>
  <conditionalFormatting sqref="D34">
    <cfRule type="colorScale" priority="3690">
      <colorScale>
        <cfvo type="num" val="24"/>
        <cfvo type="max" val="0"/>
        <color rgb="FFFF7128"/>
        <color rgb="FF66FF33"/>
      </colorScale>
    </cfRule>
  </conditionalFormatting>
  <conditionalFormatting sqref="C34">
    <cfRule type="colorScale" priority="3689">
      <colorScale>
        <cfvo type="num" val="24"/>
        <cfvo type="max" val="0"/>
        <color rgb="FFFF7128"/>
        <color rgb="FF66FF33"/>
      </colorScale>
    </cfRule>
  </conditionalFormatting>
  <conditionalFormatting sqref="G34">
    <cfRule type="colorScale" priority="3688">
      <colorScale>
        <cfvo type="num" val="24"/>
        <cfvo type="max" val="0"/>
        <color rgb="FFFF7128"/>
        <color rgb="FF66FF33"/>
      </colorScale>
    </cfRule>
  </conditionalFormatting>
  <conditionalFormatting sqref="H34">
    <cfRule type="colorScale" priority="3687">
      <colorScale>
        <cfvo type="num" val="24"/>
        <cfvo type="max" val="0"/>
        <color rgb="FFFF7128"/>
        <color rgb="FF66FF33"/>
      </colorScale>
    </cfRule>
  </conditionalFormatting>
  <conditionalFormatting sqref="I34">
    <cfRule type="colorScale" priority="3686">
      <colorScale>
        <cfvo type="num" val="24"/>
        <cfvo type="max" val="0"/>
        <color rgb="FFFF7128"/>
        <color rgb="FF66FF33"/>
      </colorScale>
    </cfRule>
  </conditionalFormatting>
  <conditionalFormatting sqref="J34">
    <cfRule type="colorScale" priority="3682">
      <colorScale>
        <cfvo type="num" val="24"/>
        <cfvo type="max" val="0"/>
        <color rgb="FFFF7128"/>
        <color rgb="FF66FF33"/>
      </colorScale>
    </cfRule>
  </conditionalFormatting>
  <conditionalFormatting sqref="K34">
    <cfRule type="colorScale" priority="3681">
      <colorScale>
        <cfvo type="num" val="24"/>
        <cfvo type="max" val="0"/>
        <color rgb="FFFF7128"/>
        <color rgb="FF66FF33"/>
      </colorScale>
    </cfRule>
  </conditionalFormatting>
  <conditionalFormatting sqref="L34">
    <cfRule type="colorScale" priority="3680">
      <colorScale>
        <cfvo type="num" val="24"/>
        <cfvo type="max" val="0"/>
        <color rgb="FFFF7128"/>
        <color rgb="FF66FF33"/>
      </colorScale>
    </cfRule>
  </conditionalFormatting>
  <conditionalFormatting sqref="M34">
    <cfRule type="colorScale" priority="3679">
      <colorScale>
        <cfvo type="num" val="24"/>
        <cfvo type="max" val="0"/>
        <color rgb="FFFF7128"/>
        <color rgb="FF66FF33"/>
      </colorScale>
    </cfRule>
  </conditionalFormatting>
  <conditionalFormatting sqref="N34">
    <cfRule type="colorScale" priority="3678">
      <colorScale>
        <cfvo type="num" val="24"/>
        <cfvo type="max" val="0"/>
        <color rgb="FFFF7128"/>
        <color rgb="FF66FF33"/>
      </colorScale>
    </cfRule>
  </conditionalFormatting>
  <conditionalFormatting sqref="O34">
    <cfRule type="colorScale" priority="3677">
      <colorScale>
        <cfvo type="num" val="24"/>
        <cfvo type="max" val="0"/>
        <color rgb="FFFF7128"/>
        <color rgb="FF66FF33"/>
      </colorScale>
    </cfRule>
  </conditionalFormatting>
  <conditionalFormatting sqref="P34">
    <cfRule type="colorScale" priority="3676">
      <colorScale>
        <cfvo type="num" val="24"/>
        <cfvo type="max" val="0"/>
        <color rgb="FFFF7128"/>
        <color rgb="FF66FF33"/>
      </colorScale>
    </cfRule>
  </conditionalFormatting>
  <conditionalFormatting sqref="Q34">
    <cfRule type="colorScale" priority="3675">
      <colorScale>
        <cfvo type="num" val="24"/>
        <cfvo type="max" val="0"/>
        <color rgb="FFFF7128"/>
        <color rgb="FF66FF33"/>
      </colorScale>
    </cfRule>
  </conditionalFormatting>
  <conditionalFormatting sqref="R34">
    <cfRule type="colorScale" priority="3674">
      <colorScale>
        <cfvo type="num" val="24"/>
        <cfvo type="max" val="0"/>
        <color rgb="FFFF7128"/>
        <color rgb="FF66FF33"/>
      </colorScale>
    </cfRule>
  </conditionalFormatting>
  <conditionalFormatting sqref="C35:R35 C67:R67 C99:R99 C131:R131 C163:R163 C195:R195 C227:R227 C259:R259 C291:R291 C323:R323 C355:R355 C387:R387">
    <cfRule type="cellIs" dxfId="438" priority="3673" stopIfTrue="1" operator="between">
      <formula>95%</formula>
      <formula>101%</formula>
    </cfRule>
  </conditionalFormatting>
  <conditionalFormatting sqref="A30:R30 A32:R35 C31:R31 A62:R62 A64:R67 C63:R63 A94:R94 A96:R99 C95:R95 A126:R126 A128:R131 C127:R127 A158:R158 A160:R163 C159:R159 A190:R190 A192:R195 C191:R191 A222:R222 A224:R227 C223:R223 A254:R254 A256:R259 C255:R255 A286:R286 A288:R291 A318:R318 A320:R323 A350:R350 A352:R355 A384:R387 C287:R287 C319:R319 C351:R351 A382:R382 C383:R383">
    <cfRule type="cellIs" dxfId="437" priority="3671" stopIfTrue="1" operator="lessThan">
      <formula>0</formula>
    </cfRule>
    <cfRule type="cellIs" dxfId="436" priority="3672" stopIfTrue="1" operator="lessThan">
      <formula>0</formula>
    </cfRule>
  </conditionalFormatting>
  <conditionalFormatting sqref="C30:C35 D30:R30 D62:R62 D94:R94 D126:R126 D158:R158 D190:R190 D222:R222 D254:R254 D286:R286 D318:R318 D350:R350 D382:R382">
    <cfRule type="cellIs" dxfId="435" priority="3670" stopIfTrue="1" operator="greaterThan">
      <formula>35</formula>
    </cfRule>
  </conditionalFormatting>
  <conditionalFormatting sqref="M30:M35">
    <cfRule type="cellIs" dxfId="434" priority="3669" stopIfTrue="1" operator="greaterThan">
      <formula>100</formula>
    </cfRule>
  </conditionalFormatting>
  <conditionalFormatting sqref="C5:C28">
    <cfRule type="cellIs" dxfId="433" priority="3668" operator="greaterThan">
      <formula>36</formula>
    </cfRule>
  </conditionalFormatting>
  <conditionalFormatting sqref="C5:C28">
    <cfRule type="cellIs" dxfId="432" priority="3667" operator="between">
      <formula>25</formula>
      <formula>0</formula>
    </cfRule>
  </conditionalFormatting>
  <conditionalFormatting sqref="C5:C28">
    <cfRule type="cellIs" dxfId="431" priority="3666" operator="lessThan">
      <formula>0</formula>
    </cfRule>
  </conditionalFormatting>
  <conditionalFormatting sqref="R37:R60">
    <cfRule type="cellIs" dxfId="430" priority="3496" operator="greaterThan">
      <formula>0</formula>
    </cfRule>
  </conditionalFormatting>
  <conditionalFormatting sqref="E37:E60">
    <cfRule type="cellIs" dxfId="429" priority="3478" operator="greaterThan">
      <formula>1</formula>
    </cfRule>
    <cfRule type="cellIs" dxfId="428" priority="3479" operator="lessThan">
      <formula>0</formula>
    </cfRule>
  </conditionalFormatting>
  <conditionalFormatting sqref="D37:D60">
    <cfRule type="cellIs" dxfId="427" priority="3477" operator="lessThan">
      <formula>0</formula>
    </cfRule>
  </conditionalFormatting>
  <conditionalFormatting sqref="I37:I60">
    <cfRule type="cellIs" dxfId="426" priority="3476" operator="lessThan">
      <formula>0</formula>
    </cfRule>
  </conditionalFormatting>
  <conditionalFormatting sqref="F37:F60">
    <cfRule type="cellIs" dxfId="425" priority="3475" operator="lessThan">
      <formula>0</formula>
    </cfRule>
  </conditionalFormatting>
  <conditionalFormatting sqref="G37:G60">
    <cfRule type="cellIs" dxfId="424" priority="3474" operator="lessThan">
      <formula>0</formula>
    </cfRule>
  </conditionalFormatting>
  <conditionalFormatting sqref="H37:H60">
    <cfRule type="cellIs" dxfId="423" priority="3473" operator="lessThan">
      <formula>0</formula>
    </cfRule>
  </conditionalFormatting>
  <conditionalFormatting sqref="F66">
    <cfRule type="colorScale" priority="3458">
      <colorScale>
        <cfvo type="num" val="24"/>
        <cfvo type="max" val="0"/>
        <color rgb="FFFF7128"/>
        <color rgb="FF66FF33"/>
      </colorScale>
    </cfRule>
  </conditionalFormatting>
  <conditionalFormatting sqref="E66">
    <cfRule type="colorScale" priority="3457">
      <colorScale>
        <cfvo type="num" val="24"/>
        <cfvo type="max" val="0"/>
        <color rgb="FFFF7128"/>
        <color rgb="FF66FF33"/>
      </colorScale>
    </cfRule>
  </conditionalFormatting>
  <conditionalFormatting sqref="D66">
    <cfRule type="colorScale" priority="3456">
      <colorScale>
        <cfvo type="num" val="24"/>
        <cfvo type="max" val="0"/>
        <color rgb="FFFF7128"/>
        <color rgb="FF66FF33"/>
      </colorScale>
    </cfRule>
  </conditionalFormatting>
  <conditionalFormatting sqref="C66">
    <cfRule type="colorScale" priority="3455">
      <colorScale>
        <cfvo type="num" val="24"/>
        <cfvo type="max" val="0"/>
        <color rgb="FFFF7128"/>
        <color rgb="FF66FF33"/>
      </colorScale>
    </cfRule>
  </conditionalFormatting>
  <conditionalFormatting sqref="G66">
    <cfRule type="colorScale" priority="3454">
      <colorScale>
        <cfvo type="num" val="24"/>
        <cfvo type="max" val="0"/>
        <color rgb="FFFF7128"/>
        <color rgb="FF66FF33"/>
      </colorScale>
    </cfRule>
  </conditionalFormatting>
  <conditionalFormatting sqref="H66">
    <cfRule type="colorScale" priority="3453">
      <colorScale>
        <cfvo type="num" val="24"/>
        <cfvo type="max" val="0"/>
        <color rgb="FFFF7128"/>
        <color rgb="FF66FF33"/>
      </colorScale>
    </cfRule>
  </conditionalFormatting>
  <conditionalFormatting sqref="I66">
    <cfRule type="colorScale" priority="3452">
      <colorScale>
        <cfvo type="num" val="24"/>
        <cfvo type="max" val="0"/>
        <color rgb="FFFF7128"/>
        <color rgb="FF66FF33"/>
      </colorScale>
    </cfRule>
  </conditionalFormatting>
  <conditionalFormatting sqref="J66">
    <cfRule type="colorScale" priority="3448">
      <colorScale>
        <cfvo type="num" val="24"/>
        <cfvo type="max" val="0"/>
        <color rgb="FFFF7128"/>
        <color rgb="FF66FF33"/>
      </colorScale>
    </cfRule>
  </conditionalFormatting>
  <conditionalFormatting sqref="K66">
    <cfRule type="colorScale" priority="3447">
      <colorScale>
        <cfvo type="num" val="24"/>
        <cfvo type="max" val="0"/>
        <color rgb="FFFF7128"/>
        <color rgb="FF66FF33"/>
      </colorScale>
    </cfRule>
  </conditionalFormatting>
  <conditionalFormatting sqref="L66">
    <cfRule type="colorScale" priority="3446">
      <colorScale>
        <cfvo type="num" val="24"/>
        <cfvo type="max" val="0"/>
        <color rgb="FFFF7128"/>
        <color rgb="FF66FF33"/>
      </colorScale>
    </cfRule>
  </conditionalFormatting>
  <conditionalFormatting sqref="M66">
    <cfRule type="colorScale" priority="3445">
      <colorScale>
        <cfvo type="num" val="24"/>
        <cfvo type="max" val="0"/>
        <color rgb="FFFF7128"/>
        <color rgb="FF66FF33"/>
      </colorScale>
    </cfRule>
  </conditionalFormatting>
  <conditionalFormatting sqref="N66">
    <cfRule type="colorScale" priority="3444">
      <colorScale>
        <cfvo type="num" val="24"/>
        <cfvo type="max" val="0"/>
        <color rgb="FFFF7128"/>
        <color rgb="FF66FF33"/>
      </colorScale>
    </cfRule>
  </conditionalFormatting>
  <conditionalFormatting sqref="O66">
    <cfRule type="colorScale" priority="3443">
      <colorScale>
        <cfvo type="num" val="24"/>
        <cfvo type="max" val="0"/>
        <color rgb="FFFF7128"/>
        <color rgb="FF66FF33"/>
      </colorScale>
    </cfRule>
  </conditionalFormatting>
  <conditionalFormatting sqref="P66">
    <cfRule type="colorScale" priority="3442">
      <colorScale>
        <cfvo type="num" val="24"/>
        <cfvo type="max" val="0"/>
        <color rgb="FFFF7128"/>
        <color rgb="FF66FF33"/>
      </colorScale>
    </cfRule>
  </conditionalFormatting>
  <conditionalFormatting sqref="Q66">
    <cfRule type="colorScale" priority="3441">
      <colorScale>
        <cfvo type="num" val="24"/>
        <cfvo type="max" val="0"/>
        <color rgb="FFFF7128"/>
        <color rgb="FF66FF33"/>
      </colorScale>
    </cfRule>
  </conditionalFormatting>
  <conditionalFormatting sqref="R66">
    <cfRule type="colorScale" priority="3440">
      <colorScale>
        <cfvo type="num" val="24"/>
        <cfvo type="max" val="0"/>
        <color rgb="FFFF7128"/>
        <color rgb="FF66FF33"/>
      </colorScale>
    </cfRule>
  </conditionalFormatting>
  <conditionalFormatting sqref="C62:C67">
    <cfRule type="cellIs" dxfId="422" priority="3436" stopIfTrue="1" operator="greaterThan">
      <formula>35</formula>
    </cfRule>
  </conditionalFormatting>
  <conditionalFormatting sqref="M62:M67">
    <cfRule type="cellIs" dxfId="421" priority="3435" stopIfTrue="1" operator="greaterThan">
      <formula>100</formula>
    </cfRule>
  </conditionalFormatting>
  <conditionalFormatting sqref="C37:C60">
    <cfRule type="cellIs" dxfId="420" priority="3434" operator="greaterThan">
      <formula>36</formula>
    </cfRule>
  </conditionalFormatting>
  <conditionalFormatting sqref="C37:C60">
    <cfRule type="cellIs" dxfId="419" priority="3433" operator="between">
      <formula>25</formula>
      <formula>0</formula>
    </cfRule>
  </conditionalFormatting>
  <conditionalFormatting sqref="C37:C60">
    <cfRule type="cellIs" dxfId="418" priority="3432" operator="lessThan">
      <formula>0</formula>
    </cfRule>
  </conditionalFormatting>
  <conditionalFormatting sqref="F98">
    <cfRule type="colorScale" priority="3341">
      <colorScale>
        <cfvo type="num" val="24"/>
        <cfvo type="max" val="0"/>
        <color rgb="FFFF7128"/>
        <color rgb="FF66FF33"/>
      </colorScale>
    </cfRule>
  </conditionalFormatting>
  <conditionalFormatting sqref="E98">
    <cfRule type="colorScale" priority="3340">
      <colorScale>
        <cfvo type="num" val="24"/>
        <cfvo type="max" val="0"/>
        <color rgb="FFFF7128"/>
        <color rgb="FF66FF33"/>
      </colorScale>
    </cfRule>
  </conditionalFormatting>
  <conditionalFormatting sqref="D98">
    <cfRule type="colorScale" priority="3339">
      <colorScale>
        <cfvo type="num" val="24"/>
        <cfvo type="max" val="0"/>
        <color rgb="FFFF7128"/>
        <color rgb="FF66FF33"/>
      </colorScale>
    </cfRule>
  </conditionalFormatting>
  <conditionalFormatting sqref="C98">
    <cfRule type="colorScale" priority="3338">
      <colorScale>
        <cfvo type="num" val="24"/>
        <cfvo type="max" val="0"/>
        <color rgb="FFFF7128"/>
        <color rgb="FF66FF33"/>
      </colorScale>
    </cfRule>
  </conditionalFormatting>
  <conditionalFormatting sqref="G98">
    <cfRule type="colorScale" priority="3337">
      <colorScale>
        <cfvo type="num" val="24"/>
        <cfvo type="max" val="0"/>
        <color rgb="FFFF7128"/>
        <color rgb="FF66FF33"/>
      </colorScale>
    </cfRule>
  </conditionalFormatting>
  <conditionalFormatting sqref="H98">
    <cfRule type="colorScale" priority="3336">
      <colorScale>
        <cfvo type="num" val="24"/>
        <cfvo type="max" val="0"/>
        <color rgb="FFFF7128"/>
        <color rgb="FF66FF33"/>
      </colorScale>
    </cfRule>
  </conditionalFormatting>
  <conditionalFormatting sqref="I98">
    <cfRule type="colorScale" priority="3335">
      <colorScale>
        <cfvo type="num" val="24"/>
        <cfvo type="max" val="0"/>
        <color rgb="FFFF7128"/>
        <color rgb="FF66FF33"/>
      </colorScale>
    </cfRule>
  </conditionalFormatting>
  <conditionalFormatting sqref="J98">
    <cfRule type="colorScale" priority="3331">
      <colorScale>
        <cfvo type="num" val="24"/>
        <cfvo type="max" val="0"/>
        <color rgb="FFFF7128"/>
        <color rgb="FF66FF33"/>
      </colorScale>
    </cfRule>
  </conditionalFormatting>
  <conditionalFormatting sqref="K98">
    <cfRule type="colorScale" priority="3330">
      <colorScale>
        <cfvo type="num" val="24"/>
        <cfvo type="max" val="0"/>
        <color rgb="FFFF7128"/>
        <color rgb="FF66FF33"/>
      </colorScale>
    </cfRule>
  </conditionalFormatting>
  <conditionalFormatting sqref="L98">
    <cfRule type="colorScale" priority="3329">
      <colorScale>
        <cfvo type="num" val="24"/>
        <cfvo type="max" val="0"/>
        <color rgb="FFFF7128"/>
        <color rgb="FF66FF33"/>
      </colorScale>
    </cfRule>
  </conditionalFormatting>
  <conditionalFormatting sqref="M98">
    <cfRule type="colorScale" priority="3328">
      <colorScale>
        <cfvo type="num" val="24"/>
        <cfvo type="max" val="0"/>
        <color rgb="FFFF7128"/>
        <color rgb="FF66FF33"/>
      </colorScale>
    </cfRule>
  </conditionalFormatting>
  <conditionalFormatting sqref="N98">
    <cfRule type="colorScale" priority="3327">
      <colorScale>
        <cfvo type="num" val="24"/>
        <cfvo type="max" val="0"/>
        <color rgb="FFFF7128"/>
        <color rgb="FF66FF33"/>
      </colorScale>
    </cfRule>
  </conditionalFormatting>
  <conditionalFormatting sqref="O98">
    <cfRule type="colorScale" priority="3326">
      <colorScale>
        <cfvo type="num" val="24"/>
        <cfvo type="max" val="0"/>
        <color rgb="FFFF7128"/>
        <color rgb="FF66FF33"/>
      </colorScale>
    </cfRule>
  </conditionalFormatting>
  <conditionalFormatting sqref="P98">
    <cfRule type="colorScale" priority="3325">
      <colorScale>
        <cfvo type="num" val="24"/>
        <cfvo type="max" val="0"/>
        <color rgb="FFFF7128"/>
        <color rgb="FF66FF33"/>
      </colorScale>
    </cfRule>
  </conditionalFormatting>
  <conditionalFormatting sqref="Q98">
    <cfRule type="colorScale" priority="3324">
      <colorScale>
        <cfvo type="num" val="24"/>
        <cfvo type="max" val="0"/>
        <color rgb="FFFF7128"/>
        <color rgb="FF66FF33"/>
      </colorScale>
    </cfRule>
  </conditionalFormatting>
  <conditionalFormatting sqref="R98">
    <cfRule type="colorScale" priority="3323">
      <colorScale>
        <cfvo type="num" val="24"/>
        <cfvo type="max" val="0"/>
        <color rgb="FFFF7128"/>
        <color rgb="FF66FF33"/>
      </colorScale>
    </cfRule>
  </conditionalFormatting>
  <conditionalFormatting sqref="C94:C99">
    <cfRule type="cellIs" dxfId="417" priority="3319" stopIfTrue="1" operator="greaterThan">
      <formula>35</formula>
    </cfRule>
  </conditionalFormatting>
  <conditionalFormatting sqref="M94:M99">
    <cfRule type="cellIs" dxfId="416" priority="3318" stopIfTrue="1" operator="greaterThan">
      <formula>100</formula>
    </cfRule>
  </conditionalFormatting>
  <conditionalFormatting sqref="Q115:Q117">
    <cfRule type="cellIs" dxfId="415" priority="3314" operator="notBetween">
      <formula>0</formula>
      <formula>360</formula>
    </cfRule>
  </conditionalFormatting>
  <conditionalFormatting sqref="Q115">
    <cfRule type="cellIs" dxfId="414" priority="3285" operator="between">
      <formula>Q114-3</formula>
      <formula>Q114+3</formula>
    </cfRule>
    <cfRule type="cellIs" dxfId="413" priority="3286" operator="between">
      <formula>Q116-3</formula>
      <formula>Q116+3</formula>
    </cfRule>
  </conditionalFormatting>
  <conditionalFormatting sqref="Q116">
    <cfRule type="cellIs" dxfId="412" priority="3283" operator="between">
      <formula>Q115-3</formula>
      <formula>Q115+3</formula>
    </cfRule>
    <cfRule type="cellIs" dxfId="411" priority="3284" operator="between">
      <formula>Q117-3</formula>
      <formula>Q117+3</formula>
    </cfRule>
  </conditionalFormatting>
  <conditionalFormatting sqref="Q117">
    <cfRule type="cellIs" dxfId="410" priority="3281" operator="between">
      <formula>Q116-3</formula>
      <formula>Q116+3</formula>
    </cfRule>
    <cfRule type="cellIs" dxfId="409" priority="3282" operator="between">
      <formula>Q118-3</formula>
      <formula>Q118+3</formula>
    </cfRule>
  </conditionalFormatting>
  <conditionalFormatting sqref="P115:P117">
    <cfRule type="cellIs" dxfId="408" priority="3266" operator="between">
      <formula>0.5</formula>
      <formula>0.01</formula>
    </cfRule>
  </conditionalFormatting>
  <conditionalFormatting sqref="P115:P117">
    <cfRule type="cellIs" dxfId="407" priority="3265" operator="lessThan">
      <formula>0.1</formula>
    </cfRule>
  </conditionalFormatting>
  <conditionalFormatting sqref="O110:O117">
    <cfRule type="cellIs" dxfId="406" priority="3263" operator="greaterThan">
      <formula>1000</formula>
    </cfRule>
    <cfRule type="cellIs" dxfId="405" priority="3264" operator="lessThan">
      <formula>0</formula>
    </cfRule>
  </conditionalFormatting>
  <conditionalFormatting sqref="R115:R124">
    <cfRule type="cellIs" dxfId="404" priority="3262" operator="greaterThan">
      <formula>0</formula>
    </cfRule>
  </conditionalFormatting>
  <conditionalFormatting sqref="N110:N117">
    <cfRule type="cellIs" dxfId="403" priority="3260" operator="between">
      <formula>1000</formula>
      <formula>901</formula>
    </cfRule>
    <cfRule type="cellIs" dxfId="402" priority="3261" operator="greaterThan">
      <formula>1026</formula>
    </cfRule>
  </conditionalFormatting>
  <conditionalFormatting sqref="N110:N117">
    <cfRule type="cellIs" dxfId="401" priority="3259" operator="lessThan">
      <formula>900</formula>
    </cfRule>
  </conditionalFormatting>
  <conditionalFormatting sqref="M110:M117">
    <cfRule type="cellIs" dxfId="400" priority="3256" operator="greaterThan">
      <formula>101</formula>
    </cfRule>
    <cfRule type="cellIs" dxfId="399" priority="3257" operator="between">
      <formula>100</formula>
      <formula>101</formula>
    </cfRule>
    <cfRule type="cellIs" dxfId="398" priority="3258" operator="between">
      <formula>99</formula>
      <formula>100</formula>
    </cfRule>
  </conditionalFormatting>
  <conditionalFormatting sqref="M110:M117">
    <cfRule type="cellIs" dxfId="397" priority="3255" operator="lessThan">
      <formula>20</formula>
    </cfRule>
  </conditionalFormatting>
  <conditionalFormatting sqref="M110:M117">
    <cfRule type="cellIs" dxfId="396" priority="3254" operator="lessThan">
      <formula>0</formula>
    </cfRule>
  </conditionalFormatting>
  <conditionalFormatting sqref="L110:L117">
    <cfRule type="cellIs" dxfId="395" priority="3252" operator="lessThan">
      <formula>0</formula>
    </cfRule>
    <cfRule type="cellIs" dxfId="394" priority="3253" operator="lessThan">
      <formula>15</formula>
    </cfRule>
  </conditionalFormatting>
  <conditionalFormatting sqref="L110:L117">
    <cfRule type="cellIs" dxfId="393" priority="3251" operator="greaterThan">
      <formula>40</formula>
    </cfRule>
  </conditionalFormatting>
  <conditionalFormatting sqref="E110:E124">
    <cfRule type="cellIs" dxfId="392" priority="3244" operator="greaterThan">
      <formula>1</formula>
    </cfRule>
    <cfRule type="cellIs" dxfId="391" priority="3245" operator="lessThan">
      <formula>0</formula>
    </cfRule>
  </conditionalFormatting>
  <conditionalFormatting sqref="D110:D124">
    <cfRule type="cellIs" dxfId="390" priority="3243" operator="lessThan">
      <formula>0</formula>
    </cfRule>
  </conditionalFormatting>
  <conditionalFormatting sqref="I110:I124">
    <cfRule type="cellIs" dxfId="389" priority="3242" operator="lessThan">
      <formula>0</formula>
    </cfRule>
  </conditionalFormatting>
  <conditionalFormatting sqref="F110:F124">
    <cfRule type="cellIs" dxfId="388" priority="3241" operator="lessThan">
      <formula>0</formula>
    </cfRule>
  </conditionalFormatting>
  <conditionalFormatting sqref="G110:G124">
    <cfRule type="cellIs" dxfId="387" priority="3240" operator="lessThan">
      <formula>0</formula>
    </cfRule>
  </conditionalFormatting>
  <conditionalFormatting sqref="H110:H124">
    <cfRule type="cellIs" dxfId="386" priority="3239" operator="lessThan">
      <formula>0</formula>
    </cfRule>
  </conditionalFormatting>
  <conditionalFormatting sqref="J110">
    <cfRule type="cellIs" dxfId="385" priority="3235" operator="lessThan">
      <formula>0</formula>
    </cfRule>
    <cfRule type="cellIs" dxfId="384" priority="3236" operator="greaterThan">
      <formula>985</formula>
    </cfRule>
    <cfRule type="cellIs" dxfId="383" priority="3237" operator="equal">
      <formula>"="</formula>
    </cfRule>
  </conditionalFormatting>
  <conditionalFormatting sqref="J110">
    <cfRule type="cellIs" dxfId="382" priority="3228" operator="between">
      <formula>150</formula>
      <formula>900</formula>
    </cfRule>
  </conditionalFormatting>
  <conditionalFormatting sqref="K110">
    <cfRule type="cellIs" dxfId="381" priority="3226" operator="greaterThan">
      <formula>$J110</formula>
    </cfRule>
    <cfRule type="cellIs" dxfId="380" priority="3231" operator="lessThan">
      <formula>0</formula>
    </cfRule>
    <cfRule type="cellIs" dxfId="379" priority="3232" operator="greaterThan">
      <formula>985</formula>
    </cfRule>
    <cfRule type="cellIs" dxfId="378" priority="3233" operator="equal">
      <formula>"="</formula>
    </cfRule>
  </conditionalFormatting>
  <conditionalFormatting sqref="K110">
    <cfRule type="cellIs" dxfId="377" priority="3230" operator="between">
      <formula>150</formula>
      <formula>900</formula>
    </cfRule>
  </conditionalFormatting>
  <conditionalFormatting sqref="K110">
    <cfRule type="cellIs" dxfId="376" priority="3229" operator="equal">
      <formula>$J110</formula>
    </cfRule>
  </conditionalFormatting>
  <conditionalFormatting sqref="J110">
    <cfRule type="cellIs" dxfId="375" priority="3225" operator="lessThan">
      <formula>$K110</formula>
    </cfRule>
    <cfRule type="cellIs" dxfId="374" priority="3227" operator="equal">
      <formula>$K110</formula>
    </cfRule>
  </conditionalFormatting>
  <conditionalFormatting sqref="K110">
    <cfRule type="cellIs" dxfId="373" priority="3234" operator="equal">
      <formula>$K111</formula>
    </cfRule>
  </conditionalFormatting>
  <conditionalFormatting sqref="J110">
    <cfRule type="cellIs" dxfId="372" priority="3238" operator="equal">
      <formula>$J111</formula>
    </cfRule>
  </conditionalFormatting>
  <conditionalFormatting sqref="F130">
    <cfRule type="colorScale" priority="3224">
      <colorScale>
        <cfvo type="num" val="24"/>
        <cfvo type="max" val="0"/>
        <color rgb="FFFF7128"/>
        <color rgb="FF66FF33"/>
      </colorScale>
    </cfRule>
  </conditionalFormatting>
  <conditionalFormatting sqref="E130">
    <cfRule type="colorScale" priority="3223">
      <colorScale>
        <cfvo type="num" val="24"/>
        <cfvo type="max" val="0"/>
        <color rgb="FFFF7128"/>
        <color rgb="FF66FF33"/>
      </colorScale>
    </cfRule>
  </conditionalFormatting>
  <conditionalFormatting sqref="D130">
    <cfRule type="colorScale" priority="3222">
      <colorScale>
        <cfvo type="num" val="24"/>
        <cfvo type="max" val="0"/>
        <color rgb="FFFF7128"/>
        <color rgb="FF66FF33"/>
      </colorScale>
    </cfRule>
  </conditionalFormatting>
  <conditionalFormatting sqref="C130">
    <cfRule type="colorScale" priority="3221">
      <colorScale>
        <cfvo type="num" val="24"/>
        <cfvo type="max" val="0"/>
        <color rgb="FFFF7128"/>
        <color rgb="FF66FF33"/>
      </colorScale>
    </cfRule>
  </conditionalFormatting>
  <conditionalFormatting sqref="G130">
    <cfRule type="colorScale" priority="3220">
      <colorScale>
        <cfvo type="num" val="24"/>
        <cfvo type="max" val="0"/>
        <color rgb="FFFF7128"/>
        <color rgb="FF66FF33"/>
      </colorScale>
    </cfRule>
  </conditionalFormatting>
  <conditionalFormatting sqref="H130">
    <cfRule type="colorScale" priority="3219">
      <colorScale>
        <cfvo type="num" val="24"/>
        <cfvo type="max" val="0"/>
        <color rgb="FFFF7128"/>
        <color rgb="FF66FF33"/>
      </colorScale>
    </cfRule>
  </conditionalFormatting>
  <conditionalFormatting sqref="I130">
    <cfRule type="colorScale" priority="3218">
      <colorScale>
        <cfvo type="num" val="24"/>
        <cfvo type="max" val="0"/>
        <color rgb="FFFF7128"/>
        <color rgb="FF66FF33"/>
      </colorScale>
    </cfRule>
  </conditionalFormatting>
  <conditionalFormatting sqref="J130">
    <cfRule type="colorScale" priority="3214">
      <colorScale>
        <cfvo type="num" val="24"/>
        <cfvo type="max" val="0"/>
        <color rgb="FFFF7128"/>
        <color rgb="FF66FF33"/>
      </colorScale>
    </cfRule>
  </conditionalFormatting>
  <conditionalFormatting sqref="K130">
    <cfRule type="colorScale" priority="3213">
      <colorScale>
        <cfvo type="num" val="24"/>
        <cfvo type="max" val="0"/>
        <color rgb="FFFF7128"/>
        <color rgb="FF66FF33"/>
      </colorScale>
    </cfRule>
  </conditionalFormatting>
  <conditionalFormatting sqref="L130">
    <cfRule type="colorScale" priority="3212">
      <colorScale>
        <cfvo type="num" val="24"/>
        <cfvo type="max" val="0"/>
        <color rgb="FFFF7128"/>
        <color rgb="FF66FF33"/>
      </colorScale>
    </cfRule>
  </conditionalFormatting>
  <conditionalFormatting sqref="M130">
    <cfRule type="colorScale" priority="3211">
      <colorScale>
        <cfvo type="num" val="24"/>
        <cfvo type="max" val="0"/>
        <color rgb="FFFF7128"/>
        <color rgb="FF66FF33"/>
      </colorScale>
    </cfRule>
  </conditionalFormatting>
  <conditionalFormatting sqref="N130">
    <cfRule type="colorScale" priority="3210">
      <colorScale>
        <cfvo type="num" val="24"/>
        <cfvo type="max" val="0"/>
        <color rgb="FFFF7128"/>
        <color rgb="FF66FF33"/>
      </colorScale>
    </cfRule>
  </conditionalFormatting>
  <conditionalFormatting sqref="O130">
    <cfRule type="colorScale" priority="3209">
      <colorScale>
        <cfvo type="num" val="24"/>
        <cfvo type="max" val="0"/>
        <color rgb="FFFF7128"/>
        <color rgb="FF66FF33"/>
      </colorScale>
    </cfRule>
  </conditionalFormatting>
  <conditionalFormatting sqref="P130">
    <cfRule type="colorScale" priority="3208">
      <colorScale>
        <cfvo type="num" val="24"/>
        <cfvo type="max" val="0"/>
        <color rgb="FFFF7128"/>
        <color rgb="FF66FF33"/>
      </colorScale>
    </cfRule>
  </conditionalFormatting>
  <conditionalFormatting sqref="Q130">
    <cfRule type="colorScale" priority="3207">
      <colorScale>
        <cfvo type="num" val="24"/>
        <cfvo type="max" val="0"/>
        <color rgb="FFFF7128"/>
        <color rgb="FF66FF33"/>
      </colorScale>
    </cfRule>
  </conditionalFormatting>
  <conditionalFormatting sqref="R130">
    <cfRule type="colorScale" priority="3206">
      <colorScale>
        <cfvo type="num" val="24"/>
        <cfvo type="max" val="0"/>
        <color rgb="FFFF7128"/>
        <color rgb="FF66FF33"/>
      </colorScale>
    </cfRule>
  </conditionalFormatting>
  <conditionalFormatting sqref="C126:C131">
    <cfRule type="cellIs" dxfId="371" priority="3202" stopIfTrue="1" operator="greaterThan">
      <formula>35</formula>
    </cfRule>
  </conditionalFormatting>
  <conditionalFormatting sqref="M126:M131">
    <cfRule type="cellIs" dxfId="370" priority="3201" stopIfTrue="1" operator="greaterThan">
      <formula>100</formula>
    </cfRule>
  </conditionalFormatting>
  <conditionalFormatting sqref="C110:C124">
    <cfRule type="cellIs" dxfId="369" priority="3200" operator="greaterThan">
      <formula>36</formula>
    </cfRule>
  </conditionalFormatting>
  <conditionalFormatting sqref="C110:C124">
    <cfRule type="cellIs" dxfId="368" priority="3199" operator="between">
      <formula>25</formula>
      <formula>0</formula>
    </cfRule>
  </conditionalFormatting>
  <conditionalFormatting sqref="C110:C124">
    <cfRule type="cellIs" dxfId="367" priority="3198" operator="lessThan">
      <formula>0</formula>
    </cfRule>
  </conditionalFormatting>
  <conditionalFormatting sqref="P151:P156">
    <cfRule type="cellIs" dxfId="366" priority="3149" operator="between">
      <formula>0.5</formula>
      <formula>0.01</formula>
    </cfRule>
  </conditionalFormatting>
  <conditionalFormatting sqref="P151:P156">
    <cfRule type="cellIs" dxfId="365" priority="3148" operator="lessThan">
      <formula>0.1</formula>
    </cfRule>
  </conditionalFormatting>
  <conditionalFormatting sqref="O151:O156">
    <cfRule type="cellIs" dxfId="364" priority="3146" operator="greaterThan">
      <formula>1000</formula>
    </cfRule>
    <cfRule type="cellIs" dxfId="363" priority="3147" operator="lessThan">
      <formula>0</formula>
    </cfRule>
  </conditionalFormatting>
  <conditionalFormatting sqref="R147:R156">
    <cfRule type="cellIs" dxfId="362" priority="3145" operator="greaterThan">
      <formula>0</formula>
    </cfRule>
  </conditionalFormatting>
  <conditionalFormatting sqref="N151:N156">
    <cfRule type="cellIs" dxfId="361" priority="3143" operator="between">
      <formula>1000</formula>
      <formula>901</formula>
    </cfRule>
    <cfRule type="cellIs" dxfId="360" priority="3144" operator="greaterThan">
      <formula>1026</formula>
    </cfRule>
  </conditionalFormatting>
  <conditionalFormatting sqref="N151:N156">
    <cfRule type="cellIs" dxfId="359" priority="3142" operator="lessThan">
      <formula>900</formula>
    </cfRule>
  </conditionalFormatting>
  <conditionalFormatting sqref="M151:M156">
    <cfRule type="cellIs" dxfId="358" priority="3139" operator="greaterThan">
      <formula>101</formula>
    </cfRule>
    <cfRule type="cellIs" dxfId="357" priority="3140" operator="between">
      <formula>100</formula>
      <formula>101</formula>
    </cfRule>
    <cfRule type="cellIs" dxfId="356" priority="3141" operator="between">
      <formula>99</formula>
      <formula>100</formula>
    </cfRule>
  </conditionalFormatting>
  <conditionalFormatting sqref="M151:M156">
    <cfRule type="cellIs" dxfId="355" priority="3138" operator="lessThan">
      <formula>20</formula>
    </cfRule>
  </conditionalFormatting>
  <conditionalFormatting sqref="M151:M156">
    <cfRule type="cellIs" dxfId="354" priority="3137" operator="lessThan">
      <formula>0</formula>
    </cfRule>
  </conditionalFormatting>
  <conditionalFormatting sqref="L151:L156">
    <cfRule type="cellIs" dxfId="353" priority="3135" operator="lessThan">
      <formula>0</formula>
    </cfRule>
    <cfRule type="cellIs" dxfId="352" priority="3136" operator="lessThan">
      <formula>15</formula>
    </cfRule>
  </conditionalFormatting>
  <conditionalFormatting sqref="L151:L156">
    <cfRule type="cellIs" dxfId="351" priority="3134" operator="greaterThan">
      <formula>40</formula>
    </cfRule>
  </conditionalFormatting>
  <conditionalFormatting sqref="E133:E142 E145:E156">
    <cfRule type="cellIs" dxfId="350" priority="3127" operator="greaterThan">
      <formula>1</formula>
    </cfRule>
    <cfRule type="cellIs" dxfId="349" priority="3128" operator="lessThan">
      <formula>0</formula>
    </cfRule>
  </conditionalFormatting>
  <conditionalFormatting sqref="D133:D156">
    <cfRule type="cellIs" dxfId="348" priority="3126" operator="lessThan">
      <formula>0</formula>
    </cfRule>
  </conditionalFormatting>
  <conditionalFormatting sqref="I133:I156">
    <cfRule type="cellIs" dxfId="347" priority="3125" operator="lessThan">
      <formula>0</formula>
    </cfRule>
  </conditionalFormatting>
  <conditionalFormatting sqref="F133:F156">
    <cfRule type="cellIs" dxfId="346" priority="3124" operator="lessThan">
      <formula>0</formula>
    </cfRule>
  </conditionalFormatting>
  <conditionalFormatting sqref="G133:G156">
    <cfRule type="cellIs" dxfId="345" priority="3123" operator="lessThan">
      <formula>0</formula>
    </cfRule>
  </conditionalFormatting>
  <conditionalFormatting sqref="H133:H156">
    <cfRule type="cellIs" dxfId="344" priority="3122" operator="lessThan">
      <formula>0</formula>
    </cfRule>
  </conditionalFormatting>
  <conditionalFormatting sqref="J144:J145 J151:J153 J155:J156">
    <cfRule type="cellIs" dxfId="343" priority="3118" operator="lessThan">
      <formula>0</formula>
    </cfRule>
    <cfRule type="cellIs" dxfId="342" priority="3119" operator="greaterThan">
      <formula>985</formula>
    </cfRule>
    <cfRule type="cellIs" dxfId="341" priority="3120" operator="equal">
      <formula>"="</formula>
    </cfRule>
  </conditionalFormatting>
  <conditionalFormatting sqref="J144:J145 J151:J153 J155:J156">
    <cfRule type="cellIs" dxfId="340" priority="3111" operator="between">
      <formula>150</formula>
      <formula>900</formula>
    </cfRule>
  </conditionalFormatting>
  <conditionalFormatting sqref="K151:K153 K155:K156">
    <cfRule type="cellIs" dxfId="339" priority="3109" operator="greaterThan">
      <formula>$J151</formula>
    </cfRule>
    <cfRule type="cellIs" dxfId="338" priority="3114" operator="lessThan">
      <formula>0</formula>
    </cfRule>
    <cfRule type="cellIs" dxfId="337" priority="3115" operator="greaterThan">
      <formula>985</formula>
    </cfRule>
    <cfRule type="cellIs" dxfId="336" priority="3116" operator="equal">
      <formula>"="</formula>
    </cfRule>
  </conditionalFormatting>
  <conditionalFormatting sqref="K151:K153 K155:K156">
    <cfRule type="cellIs" dxfId="335" priority="3113" operator="between">
      <formula>150</formula>
      <formula>900</formula>
    </cfRule>
  </conditionalFormatting>
  <conditionalFormatting sqref="K151:K153 K155:K156">
    <cfRule type="cellIs" dxfId="334" priority="3112" operator="equal">
      <formula>$J151</formula>
    </cfRule>
  </conditionalFormatting>
  <conditionalFormatting sqref="J144:J145 J151:J153 J155:J156">
    <cfRule type="cellIs" dxfId="333" priority="3108" operator="lessThan">
      <formula>$K144</formula>
    </cfRule>
    <cfRule type="cellIs" dxfId="332" priority="3110" operator="equal">
      <formula>$K144</formula>
    </cfRule>
  </conditionalFormatting>
  <conditionalFormatting sqref="K151:K153 K155:K156">
    <cfRule type="cellIs" dxfId="331" priority="3117" operator="equal">
      <formula>$K152</formula>
    </cfRule>
  </conditionalFormatting>
  <conditionalFormatting sqref="J144:J145 J151:J153 J155:J156">
    <cfRule type="cellIs" dxfId="330" priority="3121" operator="equal">
      <formula>$J145</formula>
    </cfRule>
  </conditionalFormatting>
  <conditionalFormatting sqref="F162">
    <cfRule type="colorScale" priority="3107">
      <colorScale>
        <cfvo type="num" val="24"/>
        <cfvo type="max" val="0"/>
        <color rgb="FFFF7128"/>
        <color rgb="FF66FF33"/>
      </colorScale>
    </cfRule>
  </conditionalFormatting>
  <conditionalFormatting sqref="E162">
    <cfRule type="colorScale" priority="3106">
      <colorScale>
        <cfvo type="num" val="24"/>
        <cfvo type="max" val="0"/>
        <color rgb="FFFF7128"/>
        <color rgb="FF66FF33"/>
      </colorScale>
    </cfRule>
  </conditionalFormatting>
  <conditionalFormatting sqref="D162">
    <cfRule type="colorScale" priority="3105">
      <colorScale>
        <cfvo type="num" val="24"/>
        <cfvo type="max" val="0"/>
        <color rgb="FFFF7128"/>
        <color rgb="FF66FF33"/>
      </colorScale>
    </cfRule>
  </conditionalFormatting>
  <conditionalFormatting sqref="C162">
    <cfRule type="colorScale" priority="3104">
      <colorScale>
        <cfvo type="num" val="24"/>
        <cfvo type="max" val="0"/>
        <color rgb="FFFF7128"/>
        <color rgb="FF66FF33"/>
      </colorScale>
    </cfRule>
  </conditionalFormatting>
  <conditionalFormatting sqref="G162">
    <cfRule type="colorScale" priority="3103">
      <colorScale>
        <cfvo type="num" val="24"/>
        <cfvo type="max" val="0"/>
        <color rgb="FFFF7128"/>
        <color rgb="FF66FF33"/>
      </colorScale>
    </cfRule>
  </conditionalFormatting>
  <conditionalFormatting sqref="H162">
    <cfRule type="colorScale" priority="3102">
      <colorScale>
        <cfvo type="num" val="24"/>
        <cfvo type="max" val="0"/>
        <color rgb="FFFF7128"/>
        <color rgb="FF66FF33"/>
      </colorScale>
    </cfRule>
  </conditionalFormatting>
  <conditionalFormatting sqref="I162">
    <cfRule type="colorScale" priority="3101">
      <colorScale>
        <cfvo type="num" val="24"/>
        <cfvo type="max" val="0"/>
        <color rgb="FFFF7128"/>
        <color rgb="FF66FF33"/>
      </colorScale>
    </cfRule>
  </conditionalFormatting>
  <conditionalFormatting sqref="J162">
    <cfRule type="colorScale" priority="3097">
      <colorScale>
        <cfvo type="num" val="24"/>
        <cfvo type="max" val="0"/>
        <color rgb="FFFF7128"/>
        <color rgb="FF66FF33"/>
      </colorScale>
    </cfRule>
  </conditionalFormatting>
  <conditionalFormatting sqref="K162">
    <cfRule type="colorScale" priority="3096">
      <colorScale>
        <cfvo type="num" val="24"/>
        <cfvo type="max" val="0"/>
        <color rgb="FFFF7128"/>
        <color rgb="FF66FF33"/>
      </colorScale>
    </cfRule>
  </conditionalFormatting>
  <conditionalFormatting sqref="L162">
    <cfRule type="colorScale" priority="3095">
      <colorScale>
        <cfvo type="num" val="24"/>
        <cfvo type="max" val="0"/>
        <color rgb="FFFF7128"/>
        <color rgb="FF66FF33"/>
      </colorScale>
    </cfRule>
  </conditionalFormatting>
  <conditionalFormatting sqref="M162">
    <cfRule type="colorScale" priority="3094">
      <colorScale>
        <cfvo type="num" val="24"/>
        <cfvo type="max" val="0"/>
        <color rgb="FFFF7128"/>
        <color rgb="FF66FF33"/>
      </colorScale>
    </cfRule>
  </conditionalFormatting>
  <conditionalFormatting sqref="N162">
    <cfRule type="colorScale" priority="3093">
      <colorScale>
        <cfvo type="num" val="24"/>
        <cfvo type="max" val="0"/>
        <color rgb="FFFF7128"/>
        <color rgb="FF66FF33"/>
      </colorScale>
    </cfRule>
  </conditionalFormatting>
  <conditionalFormatting sqref="O162">
    <cfRule type="colorScale" priority="3092">
      <colorScale>
        <cfvo type="num" val="24"/>
        <cfvo type="max" val="0"/>
        <color rgb="FFFF7128"/>
        <color rgb="FF66FF33"/>
      </colorScale>
    </cfRule>
  </conditionalFormatting>
  <conditionalFormatting sqref="P162">
    <cfRule type="colorScale" priority="3091">
      <colorScale>
        <cfvo type="num" val="24"/>
        <cfvo type="max" val="0"/>
        <color rgb="FFFF7128"/>
        <color rgb="FF66FF33"/>
      </colorScale>
    </cfRule>
  </conditionalFormatting>
  <conditionalFormatting sqref="Q162">
    <cfRule type="colorScale" priority="3090">
      <colorScale>
        <cfvo type="num" val="24"/>
        <cfvo type="max" val="0"/>
        <color rgb="FFFF7128"/>
        <color rgb="FF66FF33"/>
      </colorScale>
    </cfRule>
  </conditionalFormatting>
  <conditionalFormatting sqref="R162">
    <cfRule type="colorScale" priority="3089">
      <colorScale>
        <cfvo type="num" val="24"/>
        <cfvo type="max" val="0"/>
        <color rgb="FFFF7128"/>
        <color rgb="FF66FF33"/>
      </colorScale>
    </cfRule>
  </conditionalFormatting>
  <conditionalFormatting sqref="C158:C163">
    <cfRule type="cellIs" dxfId="329" priority="3085" stopIfTrue="1" operator="greaterThan">
      <formula>35</formula>
    </cfRule>
  </conditionalFormatting>
  <conditionalFormatting sqref="M158:M163">
    <cfRule type="cellIs" dxfId="328" priority="3084" stopIfTrue="1" operator="greaterThan">
      <formula>100</formula>
    </cfRule>
  </conditionalFormatting>
  <conditionalFormatting sqref="C133:C156">
    <cfRule type="cellIs" dxfId="327" priority="3083" operator="greaterThan">
      <formula>36</formula>
    </cfRule>
  </conditionalFormatting>
  <conditionalFormatting sqref="C133:C156">
    <cfRule type="cellIs" dxfId="326" priority="3082" operator="between">
      <formula>25</formula>
      <formula>0</formula>
    </cfRule>
  </conditionalFormatting>
  <conditionalFormatting sqref="C133:C156">
    <cfRule type="cellIs" dxfId="325" priority="3081" operator="lessThan">
      <formula>0</formula>
    </cfRule>
  </conditionalFormatting>
  <conditionalFormatting sqref="Q165 Q173:Q176 Q181">
    <cfRule type="cellIs" dxfId="324" priority="3080" operator="notBetween">
      <formula>0</formula>
      <formula>360</formula>
    </cfRule>
  </conditionalFormatting>
  <conditionalFormatting sqref="Q165">
    <cfRule type="cellIs" dxfId="323" priority="3079" operator="between">
      <formula>$R166-3</formula>
      <formula>$R166+3</formula>
    </cfRule>
  </conditionalFormatting>
  <conditionalFormatting sqref="Q173">
    <cfRule type="cellIs" dxfId="322" priority="3063" operator="between">
      <formula>Q172-3</formula>
      <formula>Q172+3</formula>
    </cfRule>
    <cfRule type="cellIs" dxfId="321" priority="3064" operator="between">
      <formula>Q174-3</formula>
      <formula>Q174+3</formula>
    </cfRule>
  </conditionalFormatting>
  <conditionalFormatting sqref="Q174">
    <cfRule type="cellIs" dxfId="320" priority="3061" operator="between">
      <formula>Q173-3</formula>
      <formula>Q173+3</formula>
    </cfRule>
    <cfRule type="cellIs" dxfId="319" priority="3062" operator="between">
      <formula>Q175-3</formula>
      <formula>Q175+3</formula>
    </cfRule>
  </conditionalFormatting>
  <conditionalFormatting sqref="Q175">
    <cfRule type="cellIs" dxfId="318" priority="3059" operator="between">
      <formula>Q174-3</formula>
      <formula>Q174+3</formula>
    </cfRule>
    <cfRule type="cellIs" dxfId="317" priority="3060" operator="between">
      <formula>Q176-3</formula>
      <formula>Q176+3</formula>
    </cfRule>
  </conditionalFormatting>
  <conditionalFormatting sqref="Q176">
    <cfRule type="cellIs" dxfId="316" priority="3057" operator="between">
      <formula>Q175-3</formula>
      <formula>Q175+3</formula>
    </cfRule>
    <cfRule type="cellIs" dxfId="315" priority="3058" operator="between">
      <formula>Q177-3</formula>
      <formula>Q177+3</formula>
    </cfRule>
  </conditionalFormatting>
  <conditionalFormatting sqref="Q181">
    <cfRule type="cellIs" dxfId="314" priority="3047" operator="between">
      <formula>Q180-3</formula>
      <formula>Q180+3</formula>
    </cfRule>
    <cfRule type="cellIs" dxfId="313" priority="3048" operator="between">
      <formula>Q182-3</formula>
      <formula>Q182+3</formula>
    </cfRule>
  </conditionalFormatting>
  <conditionalFormatting sqref="P165:P181">
    <cfRule type="cellIs" dxfId="312" priority="3032" operator="between">
      <formula>0.5</formula>
      <formula>0.01</formula>
    </cfRule>
  </conditionalFormatting>
  <conditionalFormatting sqref="P165:P181">
    <cfRule type="cellIs" dxfId="311" priority="3031" operator="lessThan">
      <formula>0.1</formula>
    </cfRule>
  </conditionalFormatting>
  <conditionalFormatting sqref="O165:O181">
    <cfRule type="cellIs" dxfId="310" priority="3029" operator="greaterThan">
      <formula>1000</formula>
    </cfRule>
    <cfRule type="cellIs" dxfId="309" priority="3030" operator="lessThan">
      <formula>0</formula>
    </cfRule>
  </conditionalFormatting>
  <conditionalFormatting sqref="R165:R188">
    <cfRule type="cellIs" dxfId="308" priority="3028" operator="greaterThan">
      <formula>0</formula>
    </cfRule>
  </conditionalFormatting>
  <conditionalFormatting sqref="N165:N181">
    <cfRule type="cellIs" dxfId="307" priority="3026" operator="between">
      <formula>1000</formula>
      <formula>901</formula>
    </cfRule>
    <cfRule type="cellIs" dxfId="306" priority="3027" operator="greaterThan">
      <formula>1026</formula>
    </cfRule>
  </conditionalFormatting>
  <conditionalFormatting sqref="N165:N181">
    <cfRule type="cellIs" dxfId="305" priority="3025" operator="lessThan">
      <formula>900</formula>
    </cfRule>
  </conditionalFormatting>
  <conditionalFormatting sqref="M165:M181">
    <cfRule type="cellIs" dxfId="304" priority="3022" operator="greaterThan">
      <formula>101</formula>
    </cfRule>
    <cfRule type="cellIs" dxfId="303" priority="3023" operator="between">
      <formula>100</formula>
      <formula>101</formula>
    </cfRule>
    <cfRule type="cellIs" dxfId="302" priority="3024" operator="between">
      <formula>99</formula>
      <formula>100</formula>
    </cfRule>
  </conditionalFormatting>
  <conditionalFormatting sqref="M165:M181">
    <cfRule type="cellIs" dxfId="301" priority="3021" operator="lessThan">
      <formula>20</formula>
    </cfRule>
  </conditionalFormatting>
  <conditionalFormatting sqref="M165:M181">
    <cfRule type="cellIs" dxfId="300" priority="3020" operator="lessThan">
      <formula>0</formula>
    </cfRule>
  </conditionalFormatting>
  <conditionalFormatting sqref="L165:L181">
    <cfRule type="cellIs" dxfId="299" priority="3018" operator="lessThan">
      <formula>0</formula>
    </cfRule>
    <cfRule type="cellIs" dxfId="298" priority="3019" operator="lessThan">
      <formula>15</formula>
    </cfRule>
  </conditionalFormatting>
  <conditionalFormatting sqref="L165:L181">
    <cfRule type="cellIs" dxfId="297" priority="3017" operator="greaterThan">
      <formula>40</formula>
    </cfRule>
  </conditionalFormatting>
  <conditionalFormatting sqref="E165:E188">
    <cfRule type="cellIs" dxfId="296" priority="3010" operator="greaterThan">
      <formula>1</formula>
    </cfRule>
    <cfRule type="cellIs" dxfId="295" priority="3011" operator="lessThan">
      <formula>0</formula>
    </cfRule>
  </conditionalFormatting>
  <conditionalFormatting sqref="D165:D188">
    <cfRule type="cellIs" dxfId="294" priority="3009" operator="lessThan">
      <formula>0</formula>
    </cfRule>
  </conditionalFormatting>
  <conditionalFormatting sqref="I165:I188">
    <cfRule type="cellIs" dxfId="293" priority="3008" operator="lessThan">
      <formula>0</formula>
    </cfRule>
  </conditionalFormatting>
  <conditionalFormatting sqref="F165:F188">
    <cfRule type="cellIs" dxfId="292" priority="3007" operator="lessThan">
      <formula>0</formula>
    </cfRule>
  </conditionalFormatting>
  <conditionalFormatting sqref="G165:G188">
    <cfRule type="cellIs" dxfId="291" priority="3006" operator="lessThan">
      <formula>0</formula>
    </cfRule>
  </conditionalFormatting>
  <conditionalFormatting sqref="H165:H188">
    <cfRule type="cellIs" dxfId="290" priority="3005" operator="lessThan">
      <formula>0</formula>
    </cfRule>
  </conditionalFormatting>
  <conditionalFormatting sqref="J165 J171:J177 J168:J169 J179:J181">
    <cfRule type="cellIs" dxfId="289" priority="3001" operator="lessThan">
      <formula>0</formula>
    </cfRule>
    <cfRule type="cellIs" dxfId="288" priority="3002" operator="greaterThan">
      <formula>985</formula>
    </cfRule>
    <cfRule type="cellIs" dxfId="287" priority="3003" operator="equal">
      <formula>"="</formula>
    </cfRule>
  </conditionalFormatting>
  <conditionalFormatting sqref="J165 J171:J177 J168:J169 J179:J181">
    <cfRule type="cellIs" dxfId="286" priority="2994" operator="between">
      <formula>150</formula>
      <formula>900</formula>
    </cfRule>
  </conditionalFormatting>
  <conditionalFormatting sqref="K165 K168:K174 K177:K181">
    <cfRule type="cellIs" dxfId="285" priority="2992" operator="greaterThan">
      <formula>$J165</formula>
    </cfRule>
    <cfRule type="cellIs" dxfId="284" priority="2997" operator="lessThan">
      <formula>0</formula>
    </cfRule>
    <cfRule type="cellIs" dxfId="283" priority="2998" operator="greaterThan">
      <formula>985</formula>
    </cfRule>
    <cfRule type="cellIs" dxfId="282" priority="2999" operator="equal">
      <formula>"="</formula>
    </cfRule>
  </conditionalFormatting>
  <conditionalFormatting sqref="K165 K168:K174 K177:K181">
    <cfRule type="cellIs" dxfId="281" priority="2996" operator="between">
      <formula>150</formula>
      <formula>900</formula>
    </cfRule>
  </conditionalFormatting>
  <conditionalFormatting sqref="K165 K168:K174 K177:K181">
    <cfRule type="cellIs" dxfId="280" priority="2995" operator="equal">
      <formula>$J165</formula>
    </cfRule>
  </conditionalFormatting>
  <conditionalFormatting sqref="J165 J171:J177 J168:J169 J179:J181">
    <cfRule type="cellIs" dxfId="279" priority="2991" operator="lessThan">
      <formula>$K165</formula>
    </cfRule>
    <cfRule type="cellIs" dxfId="278" priority="2993" operator="equal">
      <formula>$K165</formula>
    </cfRule>
  </conditionalFormatting>
  <conditionalFormatting sqref="K165 K168:K174 K177:K181">
    <cfRule type="cellIs" dxfId="277" priority="3000" operator="equal">
      <formula>$K166</formula>
    </cfRule>
  </conditionalFormatting>
  <conditionalFormatting sqref="J165 J171:J177 J168:J169 J179:J181">
    <cfRule type="cellIs" dxfId="276" priority="3004" operator="equal">
      <formula>$J166</formula>
    </cfRule>
  </conditionalFormatting>
  <conditionalFormatting sqref="F194">
    <cfRule type="colorScale" priority="2990">
      <colorScale>
        <cfvo type="num" val="24"/>
        <cfvo type="max" val="0"/>
        <color rgb="FFFF7128"/>
        <color rgb="FF66FF33"/>
      </colorScale>
    </cfRule>
  </conditionalFormatting>
  <conditionalFormatting sqref="E194">
    <cfRule type="colorScale" priority="2989">
      <colorScale>
        <cfvo type="num" val="24"/>
        <cfvo type="max" val="0"/>
        <color rgb="FFFF7128"/>
        <color rgb="FF66FF33"/>
      </colorScale>
    </cfRule>
  </conditionalFormatting>
  <conditionalFormatting sqref="D194">
    <cfRule type="colorScale" priority="2988">
      <colorScale>
        <cfvo type="num" val="24"/>
        <cfvo type="max" val="0"/>
        <color rgb="FFFF7128"/>
        <color rgb="FF66FF33"/>
      </colorScale>
    </cfRule>
  </conditionalFormatting>
  <conditionalFormatting sqref="C194">
    <cfRule type="colorScale" priority="2987">
      <colorScale>
        <cfvo type="num" val="24"/>
        <cfvo type="max" val="0"/>
        <color rgb="FFFF7128"/>
        <color rgb="FF66FF33"/>
      </colorScale>
    </cfRule>
  </conditionalFormatting>
  <conditionalFormatting sqref="G194">
    <cfRule type="colorScale" priority="2986">
      <colorScale>
        <cfvo type="num" val="24"/>
        <cfvo type="max" val="0"/>
        <color rgb="FFFF7128"/>
        <color rgb="FF66FF33"/>
      </colorScale>
    </cfRule>
  </conditionalFormatting>
  <conditionalFormatting sqref="H194">
    <cfRule type="colorScale" priority="2985">
      <colorScale>
        <cfvo type="num" val="24"/>
        <cfvo type="max" val="0"/>
        <color rgb="FFFF7128"/>
        <color rgb="FF66FF33"/>
      </colorScale>
    </cfRule>
  </conditionalFormatting>
  <conditionalFormatting sqref="I194">
    <cfRule type="colorScale" priority="2984">
      <colorScale>
        <cfvo type="num" val="24"/>
        <cfvo type="max" val="0"/>
        <color rgb="FFFF7128"/>
        <color rgb="FF66FF33"/>
      </colorScale>
    </cfRule>
  </conditionalFormatting>
  <conditionalFormatting sqref="J194">
    <cfRule type="colorScale" priority="2980">
      <colorScale>
        <cfvo type="num" val="24"/>
        <cfvo type="max" val="0"/>
        <color rgb="FFFF7128"/>
        <color rgb="FF66FF33"/>
      </colorScale>
    </cfRule>
  </conditionalFormatting>
  <conditionalFormatting sqref="K194">
    <cfRule type="colorScale" priority="2979">
      <colorScale>
        <cfvo type="num" val="24"/>
        <cfvo type="max" val="0"/>
        <color rgb="FFFF7128"/>
        <color rgb="FF66FF33"/>
      </colorScale>
    </cfRule>
  </conditionalFormatting>
  <conditionalFormatting sqref="L194">
    <cfRule type="colorScale" priority="2978">
      <colorScale>
        <cfvo type="num" val="24"/>
        <cfvo type="max" val="0"/>
        <color rgb="FFFF7128"/>
        <color rgb="FF66FF33"/>
      </colorScale>
    </cfRule>
  </conditionalFormatting>
  <conditionalFormatting sqref="M194">
    <cfRule type="colorScale" priority="2977">
      <colorScale>
        <cfvo type="num" val="24"/>
        <cfvo type="max" val="0"/>
        <color rgb="FFFF7128"/>
        <color rgb="FF66FF33"/>
      </colorScale>
    </cfRule>
  </conditionalFormatting>
  <conditionalFormatting sqref="N194">
    <cfRule type="colorScale" priority="2976">
      <colorScale>
        <cfvo type="num" val="24"/>
        <cfvo type="max" val="0"/>
        <color rgb="FFFF7128"/>
        <color rgb="FF66FF33"/>
      </colorScale>
    </cfRule>
  </conditionalFormatting>
  <conditionalFormatting sqref="O194">
    <cfRule type="colorScale" priority="2975">
      <colorScale>
        <cfvo type="num" val="24"/>
        <cfvo type="max" val="0"/>
        <color rgb="FFFF7128"/>
        <color rgb="FF66FF33"/>
      </colorScale>
    </cfRule>
  </conditionalFormatting>
  <conditionalFormatting sqref="P194">
    <cfRule type="colorScale" priority="2974">
      <colorScale>
        <cfvo type="num" val="24"/>
        <cfvo type="max" val="0"/>
        <color rgb="FFFF7128"/>
        <color rgb="FF66FF33"/>
      </colorScale>
    </cfRule>
  </conditionalFormatting>
  <conditionalFormatting sqref="Q194">
    <cfRule type="colorScale" priority="2973">
      <colorScale>
        <cfvo type="num" val="24"/>
        <cfvo type="max" val="0"/>
        <color rgb="FFFF7128"/>
        <color rgb="FF66FF33"/>
      </colorScale>
    </cfRule>
  </conditionalFormatting>
  <conditionalFormatting sqref="R194">
    <cfRule type="colorScale" priority="2972">
      <colorScale>
        <cfvo type="num" val="24"/>
        <cfvo type="max" val="0"/>
        <color rgb="FFFF7128"/>
        <color rgb="FF66FF33"/>
      </colorScale>
    </cfRule>
  </conditionalFormatting>
  <conditionalFormatting sqref="C190:C195">
    <cfRule type="cellIs" dxfId="275" priority="2968" stopIfTrue="1" operator="greaterThan">
      <formula>35</formula>
    </cfRule>
  </conditionalFormatting>
  <conditionalFormatting sqref="M190:M195">
    <cfRule type="cellIs" dxfId="274" priority="2967" stopIfTrue="1" operator="greaterThan">
      <formula>100</formula>
    </cfRule>
  </conditionalFormatting>
  <conditionalFormatting sqref="C165:C188">
    <cfRule type="cellIs" dxfId="273" priority="2966" operator="greaterThan">
      <formula>36</formula>
    </cfRule>
  </conditionalFormatting>
  <conditionalFormatting sqref="C165:C188">
    <cfRule type="cellIs" dxfId="272" priority="2965" operator="between">
      <formula>25</formula>
      <formula>0</formula>
    </cfRule>
  </conditionalFormatting>
  <conditionalFormatting sqref="C165:C188">
    <cfRule type="cellIs" dxfId="271" priority="2964" operator="lessThan">
      <formula>0</formula>
    </cfRule>
  </conditionalFormatting>
  <conditionalFormatting sqref="Q213:Q214 Q220">
    <cfRule type="cellIs" dxfId="270" priority="2963" operator="notBetween">
      <formula>0</formula>
      <formula>360</formula>
    </cfRule>
  </conditionalFormatting>
  <conditionalFormatting sqref="Q213">
    <cfRule type="cellIs" dxfId="269" priority="2930" operator="between">
      <formula>Q212-3</formula>
      <formula>Q212+3</formula>
    </cfRule>
    <cfRule type="cellIs" dxfId="268" priority="2931" operator="between">
      <formula>Q214-3</formula>
      <formula>Q214+3</formula>
    </cfRule>
  </conditionalFormatting>
  <conditionalFormatting sqref="Q214">
    <cfRule type="cellIs" dxfId="267" priority="2928" operator="between">
      <formula>Q213-3</formula>
      <formula>Q213+3</formula>
    </cfRule>
    <cfRule type="cellIs" dxfId="266" priority="2929" operator="between">
      <formula>Q215-3</formula>
      <formula>Q215+3</formula>
    </cfRule>
  </conditionalFormatting>
  <conditionalFormatting sqref="Q220">
    <cfRule type="cellIs" dxfId="265" priority="2916" operator="between">
      <formula>Q219-3</formula>
      <formula>Q219+3</formula>
    </cfRule>
    <cfRule type="cellIs" dxfId="264" priority="2917" operator="between">
      <formula>Q221-3</formula>
      <formula>Q221+3</formula>
    </cfRule>
  </conditionalFormatting>
  <conditionalFormatting sqref="P211:P214 P220">
    <cfRule type="cellIs" dxfId="263" priority="2915" operator="between">
      <formula>0.5</formula>
      <formula>0.01</formula>
    </cfRule>
  </conditionalFormatting>
  <conditionalFormatting sqref="P211:P214 P220">
    <cfRule type="cellIs" dxfId="262" priority="2914" operator="lessThan">
      <formula>0.1</formula>
    </cfRule>
  </conditionalFormatting>
  <conditionalFormatting sqref="O211:O214 O220">
    <cfRule type="cellIs" dxfId="261" priority="2912" operator="greaterThan">
      <formula>1000</formula>
    </cfRule>
    <cfRule type="cellIs" dxfId="260" priority="2913" operator="lessThan">
      <formula>0</formula>
    </cfRule>
  </conditionalFormatting>
  <conditionalFormatting sqref="R197:R214 R220">
    <cfRule type="cellIs" dxfId="259" priority="2911" operator="greaterThan">
      <formula>0</formula>
    </cfRule>
  </conditionalFormatting>
  <conditionalFormatting sqref="N211:N214 N220">
    <cfRule type="cellIs" dxfId="258" priority="2909" operator="between">
      <formula>1000</formula>
      <formula>901</formula>
    </cfRule>
    <cfRule type="cellIs" dxfId="257" priority="2910" operator="greaterThan">
      <formula>1026</formula>
    </cfRule>
  </conditionalFormatting>
  <conditionalFormatting sqref="N211:N214 N220">
    <cfRule type="cellIs" dxfId="256" priority="2908" operator="lessThan">
      <formula>900</formula>
    </cfRule>
  </conditionalFormatting>
  <conditionalFormatting sqref="M211:M214 M220">
    <cfRule type="cellIs" dxfId="255" priority="2905" operator="greaterThan">
      <formula>101</formula>
    </cfRule>
    <cfRule type="cellIs" dxfId="254" priority="2906" operator="between">
      <formula>100</formula>
      <formula>101</formula>
    </cfRule>
    <cfRule type="cellIs" dxfId="253" priority="2907" operator="between">
      <formula>99</formula>
      <formula>100</formula>
    </cfRule>
  </conditionalFormatting>
  <conditionalFormatting sqref="M211:M214 M220">
    <cfRule type="cellIs" dxfId="252" priority="2904" operator="lessThan">
      <formula>20</formula>
    </cfRule>
  </conditionalFormatting>
  <conditionalFormatting sqref="M211:M214 M220">
    <cfRule type="cellIs" dxfId="251" priority="2903" operator="lessThan">
      <formula>0</formula>
    </cfRule>
  </conditionalFormatting>
  <conditionalFormatting sqref="L211:L214 L220">
    <cfRule type="cellIs" dxfId="250" priority="2901" operator="lessThan">
      <formula>0</formula>
    </cfRule>
    <cfRule type="cellIs" dxfId="249" priority="2902" operator="lessThan">
      <formula>15</formula>
    </cfRule>
  </conditionalFormatting>
  <conditionalFormatting sqref="L211:L214 L220">
    <cfRule type="cellIs" dxfId="248" priority="2900" operator="greaterThan">
      <formula>40</formula>
    </cfRule>
  </conditionalFormatting>
  <conditionalFormatting sqref="E197:E209 E211:E220">
    <cfRule type="cellIs" dxfId="247" priority="2893" operator="greaterThan">
      <formula>1</formula>
    </cfRule>
    <cfRule type="cellIs" dxfId="246" priority="2894" operator="lessThan">
      <formula>0</formula>
    </cfRule>
  </conditionalFormatting>
  <conditionalFormatting sqref="D197:D220">
    <cfRule type="cellIs" dxfId="245" priority="2892" operator="lessThan">
      <formula>0</formula>
    </cfRule>
  </conditionalFormatting>
  <conditionalFormatting sqref="I197:I220">
    <cfRule type="cellIs" dxfId="244" priority="2891" operator="lessThan">
      <formula>0</formula>
    </cfRule>
  </conditionalFormatting>
  <conditionalFormatting sqref="F197:F220">
    <cfRule type="cellIs" dxfId="243" priority="2890" operator="lessThan">
      <formula>0</formula>
    </cfRule>
  </conditionalFormatting>
  <conditionalFormatting sqref="G197:G220">
    <cfRule type="cellIs" dxfId="242" priority="2889" operator="lessThan">
      <formula>0</formula>
    </cfRule>
  </conditionalFormatting>
  <conditionalFormatting sqref="H197:H220">
    <cfRule type="cellIs" dxfId="241" priority="2888" operator="lessThan">
      <formula>0</formula>
    </cfRule>
  </conditionalFormatting>
  <conditionalFormatting sqref="J208:J214 J220">
    <cfRule type="cellIs" dxfId="240" priority="2884" operator="lessThan">
      <formula>0</formula>
    </cfRule>
    <cfRule type="cellIs" dxfId="239" priority="2885" operator="greaterThan">
      <formula>985</formula>
    </cfRule>
    <cfRule type="cellIs" dxfId="238" priority="2886" operator="equal">
      <formula>"="</formula>
    </cfRule>
  </conditionalFormatting>
  <conditionalFormatting sqref="J208:J214 J220">
    <cfRule type="cellIs" dxfId="237" priority="2877" operator="between">
      <formula>150</formula>
      <formula>900</formula>
    </cfRule>
  </conditionalFormatting>
  <conditionalFormatting sqref="K211:K214 K220">
    <cfRule type="cellIs" dxfId="236" priority="2875" operator="greaterThan">
      <formula>$J211</formula>
    </cfRule>
    <cfRule type="cellIs" dxfId="235" priority="2880" operator="lessThan">
      <formula>0</formula>
    </cfRule>
    <cfRule type="cellIs" dxfId="234" priority="2881" operator="greaterThan">
      <formula>985</formula>
    </cfRule>
    <cfRule type="cellIs" dxfId="233" priority="2882" operator="equal">
      <formula>"="</formula>
    </cfRule>
  </conditionalFormatting>
  <conditionalFormatting sqref="K211:K214 K220">
    <cfRule type="cellIs" dxfId="232" priority="2879" operator="between">
      <formula>150</formula>
      <formula>900</formula>
    </cfRule>
  </conditionalFormatting>
  <conditionalFormatting sqref="K211:K214 K220">
    <cfRule type="cellIs" dxfId="231" priority="2878" operator="equal">
      <formula>$J211</formula>
    </cfRule>
  </conditionalFormatting>
  <conditionalFormatting sqref="J208:J214 J220">
    <cfRule type="cellIs" dxfId="230" priority="2874" operator="lessThan">
      <formula>$K208</formula>
    </cfRule>
    <cfRule type="cellIs" dxfId="229" priority="2876" operator="equal">
      <formula>$K208</formula>
    </cfRule>
  </conditionalFormatting>
  <conditionalFormatting sqref="K211:K214 K220">
    <cfRule type="cellIs" dxfId="228" priority="2883" operator="equal">
      <formula>$K212</formula>
    </cfRule>
  </conditionalFormatting>
  <conditionalFormatting sqref="J208:J214 J220">
    <cfRule type="cellIs" dxfId="227" priority="2887" operator="equal">
      <formula>$J209</formula>
    </cfRule>
  </conditionalFormatting>
  <conditionalFormatting sqref="F226">
    <cfRule type="colorScale" priority="2873">
      <colorScale>
        <cfvo type="num" val="24"/>
        <cfvo type="max" val="0"/>
        <color rgb="FFFF7128"/>
        <color rgb="FF66FF33"/>
      </colorScale>
    </cfRule>
  </conditionalFormatting>
  <conditionalFormatting sqref="E226">
    <cfRule type="colorScale" priority="2872">
      <colorScale>
        <cfvo type="num" val="24"/>
        <cfvo type="max" val="0"/>
        <color rgb="FFFF7128"/>
        <color rgb="FF66FF33"/>
      </colorScale>
    </cfRule>
  </conditionalFormatting>
  <conditionalFormatting sqref="D226">
    <cfRule type="colorScale" priority="2871">
      <colorScale>
        <cfvo type="num" val="24"/>
        <cfvo type="max" val="0"/>
        <color rgb="FFFF7128"/>
        <color rgb="FF66FF33"/>
      </colorScale>
    </cfRule>
  </conditionalFormatting>
  <conditionalFormatting sqref="C226">
    <cfRule type="colorScale" priority="2870">
      <colorScale>
        <cfvo type="num" val="24"/>
        <cfvo type="max" val="0"/>
        <color rgb="FFFF7128"/>
        <color rgb="FF66FF33"/>
      </colorScale>
    </cfRule>
  </conditionalFormatting>
  <conditionalFormatting sqref="G226">
    <cfRule type="colorScale" priority="2869">
      <colorScale>
        <cfvo type="num" val="24"/>
        <cfvo type="max" val="0"/>
        <color rgb="FFFF7128"/>
        <color rgb="FF66FF33"/>
      </colorScale>
    </cfRule>
  </conditionalFormatting>
  <conditionalFormatting sqref="H226">
    <cfRule type="colorScale" priority="2868">
      <colorScale>
        <cfvo type="num" val="24"/>
        <cfvo type="max" val="0"/>
        <color rgb="FFFF7128"/>
        <color rgb="FF66FF33"/>
      </colorScale>
    </cfRule>
  </conditionalFormatting>
  <conditionalFormatting sqref="I226">
    <cfRule type="colorScale" priority="2867">
      <colorScale>
        <cfvo type="num" val="24"/>
        <cfvo type="max" val="0"/>
        <color rgb="FFFF7128"/>
        <color rgb="FF66FF33"/>
      </colorScale>
    </cfRule>
  </conditionalFormatting>
  <conditionalFormatting sqref="J226">
    <cfRule type="colorScale" priority="2863">
      <colorScale>
        <cfvo type="num" val="24"/>
        <cfvo type="max" val="0"/>
        <color rgb="FFFF7128"/>
        <color rgb="FF66FF33"/>
      </colorScale>
    </cfRule>
  </conditionalFormatting>
  <conditionalFormatting sqref="K226">
    <cfRule type="colorScale" priority="2862">
      <colorScale>
        <cfvo type="num" val="24"/>
        <cfvo type="max" val="0"/>
        <color rgb="FFFF7128"/>
        <color rgb="FF66FF33"/>
      </colorScale>
    </cfRule>
  </conditionalFormatting>
  <conditionalFormatting sqref="L226">
    <cfRule type="colorScale" priority="2861">
      <colorScale>
        <cfvo type="num" val="24"/>
        <cfvo type="max" val="0"/>
        <color rgb="FFFF7128"/>
        <color rgb="FF66FF33"/>
      </colorScale>
    </cfRule>
  </conditionalFormatting>
  <conditionalFormatting sqref="M226">
    <cfRule type="colorScale" priority="2860">
      <colorScale>
        <cfvo type="num" val="24"/>
        <cfvo type="max" val="0"/>
        <color rgb="FFFF7128"/>
        <color rgb="FF66FF33"/>
      </colorScale>
    </cfRule>
  </conditionalFormatting>
  <conditionalFormatting sqref="N226">
    <cfRule type="colorScale" priority="2859">
      <colorScale>
        <cfvo type="num" val="24"/>
        <cfvo type="max" val="0"/>
        <color rgb="FFFF7128"/>
        <color rgb="FF66FF33"/>
      </colorScale>
    </cfRule>
  </conditionalFormatting>
  <conditionalFormatting sqref="O226">
    <cfRule type="colorScale" priority="2858">
      <colorScale>
        <cfvo type="num" val="24"/>
        <cfvo type="max" val="0"/>
        <color rgb="FFFF7128"/>
        <color rgb="FF66FF33"/>
      </colorScale>
    </cfRule>
  </conditionalFormatting>
  <conditionalFormatting sqref="P226">
    <cfRule type="colorScale" priority="2857">
      <colorScale>
        <cfvo type="num" val="24"/>
        <cfvo type="max" val="0"/>
        <color rgb="FFFF7128"/>
        <color rgb="FF66FF33"/>
      </colorScale>
    </cfRule>
  </conditionalFormatting>
  <conditionalFormatting sqref="Q226">
    <cfRule type="colorScale" priority="2856">
      <colorScale>
        <cfvo type="num" val="24"/>
        <cfvo type="max" val="0"/>
        <color rgb="FFFF7128"/>
        <color rgb="FF66FF33"/>
      </colorScale>
    </cfRule>
  </conditionalFormatting>
  <conditionalFormatting sqref="R226">
    <cfRule type="colorScale" priority="2855">
      <colorScale>
        <cfvo type="num" val="24"/>
        <cfvo type="max" val="0"/>
        <color rgb="FFFF7128"/>
        <color rgb="FF66FF33"/>
      </colorScale>
    </cfRule>
  </conditionalFormatting>
  <conditionalFormatting sqref="C222:C227">
    <cfRule type="cellIs" dxfId="226" priority="2851" stopIfTrue="1" operator="greaterThan">
      <formula>35</formula>
    </cfRule>
  </conditionalFormatting>
  <conditionalFormatting sqref="M222:M227">
    <cfRule type="cellIs" dxfId="225" priority="2850" stopIfTrue="1" operator="greaterThan">
      <formula>100</formula>
    </cfRule>
  </conditionalFormatting>
  <conditionalFormatting sqref="C197:C220">
    <cfRule type="cellIs" dxfId="224" priority="2849" operator="greaterThan">
      <formula>36</formula>
    </cfRule>
  </conditionalFormatting>
  <conditionalFormatting sqref="C197:C220">
    <cfRule type="cellIs" dxfId="223" priority="2848" operator="between">
      <formula>25</formula>
      <formula>0</formula>
    </cfRule>
  </conditionalFormatting>
  <conditionalFormatting sqref="C197:C220">
    <cfRule type="cellIs" dxfId="222" priority="2847" operator="lessThan">
      <formula>0</formula>
    </cfRule>
  </conditionalFormatting>
  <conditionalFormatting sqref="Q229 Q245:Q247 Q252">
    <cfRule type="cellIs" dxfId="221" priority="2846" operator="notBetween">
      <formula>0</formula>
      <formula>360</formula>
    </cfRule>
  </conditionalFormatting>
  <conditionalFormatting sqref="Q229">
    <cfRule type="cellIs" dxfId="220" priority="2845" operator="between">
      <formula>$R230-3</formula>
      <formula>$R230+3</formula>
    </cfRule>
  </conditionalFormatting>
  <conditionalFormatting sqref="Q245">
    <cfRule type="cellIs" dxfId="219" priority="2813" operator="between">
      <formula>Q244-3</formula>
      <formula>Q244+3</formula>
    </cfRule>
    <cfRule type="cellIs" dxfId="218" priority="2814" operator="between">
      <formula>Q246-3</formula>
      <formula>Q246+3</formula>
    </cfRule>
  </conditionalFormatting>
  <conditionalFormatting sqref="Q246">
    <cfRule type="cellIs" dxfId="217" priority="2811" operator="between">
      <formula>Q245-3</formula>
      <formula>Q245+3</formula>
    </cfRule>
    <cfRule type="cellIs" dxfId="216" priority="2812" operator="between">
      <formula>Q247-3</formula>
      <formula>Q247+3</formula>
    </cfRule>
  </conditionalFormatting>
  <conditionalFormatting sqref="Q247">
    <cfRule type="cellIs" dxfId="215" priority="2809" operator="between">
      <formula>Q246-3</formula>
      <formula>Q246+3</formula>
    </cfRule>
    <cfRule type="cellIs" dxfId="214" priority="2810" operator="between">
      <formula>Q248-3</formula>
      <formula>Q248+3</formula>
    </cfRule>
  </conditionalFormatting>
  <conditionalFormatting sqref="Q252">
    <cfRule type="cellIs" dxfId="213" priority="2799" operator="between">
      <formula>Q251-3</formula>
      <formula>Q251+3</formula>
    </cfRule>
    <cfRule type="cellIs" dxfId="212" priority="2800" operator="between">
      <formula>Q253-3</formula>
      <formula>Q253+3</formula>
    </cfRule>
  </conditionalFormatting>
  <conditionalFormatting sqref="P229 P238:P247 P252">
    <cfRule type="cellIs" dxfId="211" priority="2798" operator="between">
      <formula>0.5</formula>
      <formula>0.01</formula>
    </cfRule>
  </conditionalFormatting>
  <conditionalFormatting sqref="P229 P238:P247 P252">
    <cfRule type="cellIs" dxfId="210" priority="2797" operator="lessThan">
      <formula>0.1</formula>
    </cfRule>
  </conditionalFormatting>
  <conditionalFormatting sqref="O229 O238:O247 O252">
    <cfRule type="cellIs" dxfId="209" priority="2795" operator="greaterThan">
      <formula>1000</formula>
    </cfRule>
    <cfRule type="cellIs" dxfId="208" priority="2796" operator="lessThan">
      <formula>0</formula>
    </cfRule>
  </conditionalFormatting>
  <conditionalFormatting sqref="R229:R252">
    <cfRule type="cellIs" dxfId="207" priority="2794" operator="greaterThan">
      <formula>0</formula>
    </cfRule>
  </conditionalFormatting>
  <conditionalFormatting sqref="N229 N238:N247 N252">
    <cfRule type="cellIs" dxfId="206" priority="2792" operator="between">
      <formula>1000</formula>
      <formula>901</formula>
    </cfRule>
    <cfRule type="cellIs" dxfId="205" priority="2793" operator="greaterThan">
      <formula>1026</formula>
    </cfRule>
  </conditionalFormatting>
  <conditionalFormatting sqref="N229 N238:N247 N252">
    <cfRule type="cellIs" dxfId="204" priority="2791" operator="lessThan">
      <formula>900</formula>
    </cfRule>
  </conditionalFormatting>
  <conditionalFormatting sqref="M229 M238:M247 M252">
    <cfRule type="cellIs" dxfId="203" priority="2788" operator="greaterThan">
      <formula>101</formula>
    </cfRule>
    <cfRule type="cellIs" dxfId="202" priority="2789" operator="between">
      <formula>100</formula>
      <formula>101</formula>
    </cfRule>
    <cfRule type="cellIs" dxfId="201" priority="2790" operator="between">
      <formula>99</formula>
      <formula>100</formula>
    </cfRule>
  </conditionalFormatting>
  <conditionalFormatting sqref="M229 M238:M247 M252">
    <cfRule type="cellIs" dxfId="200" priority="2787" operator="lessThan">
      <formula>20</formula>
    </cfRule>
  </conditionalFormatting>
  <conditionalFormatting sqref="M229 M238:M247 M252">
    <cfRule type="cellIs" dxfId="199" priority="2786" operator="lessThan">
      <formula>0</formula>
    </cfRule>
  </conditionalFormatting>
  <conditionalFormatting sqref="L229 L238:L247 L252">
    <cfRule type="cellIs" dxfId="198" priority="2784" operator="lessThan">
      <formula>0</formula>
    </cfRule>
    <cfRule type="cellIs" dxfId="197" priority="2785" operator="lessThan">
      <formula>15</formula>
    </cfRule>
  </conditionalFormatting>
  <conditionalFormatting sqref="L229 L238:L247 L252">
    <cfRule type="cellIs" dxfId="196" priority="2783" operator="greaterThan">
      <formula>40</formula>
    </cfRule>
  </conditionalFormatting>
  <conditionalFormatting sqref="E229:E252">
    <cfRule type="cellIs" dxfId="195" priority="2776" operator="greaterThan">
      <formula>1</formula>
    </cfRule>
    <cfRule type="cellIs" dxfId="194" priority="2777" operator="lessThan">
      <formula>0</formula>
    </cfRule>
  </conditionalFormatting>
  <conditionalFormatting sqref="D229:D252">
    <cfRule type="cellIs" dxfId="193" priority="2775" operator="lessThan">
      <formula>0</formula>
    </cfRule>
  </conditionalFormatting>
  <conditionalFormatting sqref="I229:I252">
    <cfRule type="cellIs" dxfId="192" priority="2774" operator="lessThan">
      <formula>0</formula>
    </cfRule>
  </conditionalFormatting>
  <conditionalFormatting sqref="F229:F252">
    <cfRule type="cellIs" dxfId="191" priority="2773" operator="lessThan">
      <formula>0</formula>
    </cfRule>
  </conditionalFormatting>
  <conditionalFormatting sqref="G229:G252">
    <cfRule type="cellIs" dxfId="190" priority="2772" operator="lessThan">
      <formula>0</formula>
    </cfRule>
  </conditionalFormatting>
  <conditionalFormatting sqref="H229:H252">
    <cfRule type="cellIs" dxfId="189" priority="2771" operator="lessThan">
      <formula>0</formula>
    </cfRule>
  </conditionalFormatting>
  <conditionalFormatting sqref="J229 J238:J246">
    <cfRule type="cellIs" dxfId="188" priority="2767" operator="lessThan">
      <formula>0</formula>
    </cfRule>
    <cfRule type="cellIs" dxfId="187" priority="2768" operator="greaterThan">
      <formula>985</formula>
    </cfRule>
    <cfRule type="cellIs" dxfId="186" priority="2769" operator="equal">
      <formula>"="</formula>
    </cfRule>
  </conditionalFormatting>
  <conditionalFormatting sqref="J229 J238:J246">
    <cfRule type="cellIs" dxfId="185" priority="2760" operator="between">
      <formula>150</formula>
      <formula>900</formula>
    </cfRule>
  </conditionalFormatting>
  <conditionalFormatting sqref="K229 K238:K247 K252">
    <cfRule type="cellIs" dxfId="184" priority="2758" operator="greaterThan">
      <formula>$J229</formula>
    </cfRule>
    <cfRule type="cellIs" dxfId="183" priority="2763" operator="lessThan">
      <formula>0</formula>
    </cfRule>
    <cfRule type="cellIs" dxfId="182" priority="2764" operator="greaterThan">
      <formula>985</formula>
    </cfRule>
    <cfRule type="cellIs" dxfId="181" priority="2765" operator="equal">
      <formula>"="</formula>
    </cfRule>
  </conditionalFormatting>
  <conditionalFormatting sqref="K229 K238:K247 K252">
    <cfRule type="cellIs" dxfId="180" priority="2762" operator="between">
      <formula>150</formula>
      <formula>900</formula>
    </cfRule>
  </conditionalFormatting>
  <conditionalFormatting sqref="K229 K238:K247 K252">
    <cfRule type="cellIs" dxfId="179" priority="2761" operator="equal">
      <formula>$J229</formula>
    </cfRule>
  </conditionalFormatting>
  <conditionalFormatting sqref="J229 J238:J246">
    <cfRule type="cellIs" dxfId="178" priority="2757" operator="lessThan">
      <formula>$K229</formula>
    </cfRule>
    <cfRule type="cellIs" dxfId="177" priority="2759" operator="equal">
      <formula>$K229</formula>
    </cfRule>
  </conditionalFormatting>
  <conditionalFormatting sqref="K229 K238:K247 K252">
    <cfRule type="cellIs" dxfId="176" priority="2766" operator="equal">
      <formula>$K230</formula>
    </cfRule>
  </conditionalFormatting>
  <conditionalFormatting sqref="J229 J238:J246">
    <cfRule type="cellIs" dxfId="175" priority="2770" operator="equal">
      <formula>$J230</formula>
    </cfRule>
  </conditionalFormatting>
  <conditionalFormatting sqref="F258">
    <cfRule type="colorScale" priority="2756">
      <colorScale>
        <cfvo type="num" val="24"/>
        <cfvo type="max" val="0"/>
        <color rgb="FFFF7128"/>
        <color rgb="FF66FF33"/>
      </colorScale>
    </cfRule>
  </conditionalFormatting>
  <conditionalFormatting sqref="E258">
    <cfRule type="colorScale" priority="2755">
      <colorScale>
        <cfvo type="num" val="24"/>
        <cfvo type="max" val="0"/>
        <color rgb="FFFF7128"/>
        <color rgb="FF66FF33"/>
      </colorScale>
    </cfRule>
  </conditionalFormatting>
  <conditionalFormatting sqref="D258">
    <cfRule type="colorScale" priority="2754">
      <colorScale>
        <cfvo type="num" val="24"/>
        <cfvo type="max" val="0"/>
        <color rgb="FFFF7128"/>
        <color rgb="FF66FF33"/>
      </colorScale>
    </cfRule>
  </conditionalFormatting>
  <conditionalFormatting sqref="C258">
    <cfRule type="colorScale" priority="2753">
      <colorScale>
        <cfvo type="num" val="24"/>
        <cfvo type="max" val="0"/>
        <color rgb="FFFF7128"/>
        <color rgb="FF66FF33"/>
      </colorScale>
    </cfRule>
  </conditionalFormatting>
  <conditionalFormatting sqref="G258">
    <cfRule type="colorScale" priority="2752">
      <colorScale>
        <cfvo type="num" val="24"/>
        <cfvo type="max" val="0"/>
        <color rgb="FFFF7128"/>
        <color rgb="FF66FF33"/>
      </colorScale>
    </cfRule>
  </conditionalFormatting>
  <conditionalFormatting sqref="H258">
    <cfRule type="colorScale" priority="2751">
      <colorScale>
        <cfvo type="num" val="24"/>
        <cfvo type="max" val="0"/>
        <color rgb="FFFF7128"/>
        <color rgb="FF66FF33"/>
      </colorScale>
    </cfRule>
  </conditionalFormatting>
  <conditionalFormatting sqref="I258">
    <cfRule type="colorScale" priority="2750">
      <colorScale>
        <cfvo type="num" val="24"/>
        <cfvo type="max" val="0"/>
        <color rgb="FFFF7128"/>
        <color rgb="FF66FF33"/>
      </colorScale>
    </cfRule>
  </conditionalFormatting>
  <conditionalFormatting sqref="J258">
    <cfRule type="colorScale" priority="2746">
      <colorScale>
        <cfvo type="num" val="24"/>
        <cfvo type="max" val="0"/>
        <color rgb="FFFF7128"/>
        <color rgb="FF66FF33"/>
      </colorScale>
    </cfRule>
  </conditionalFormatting>
  <conditionalFormatting sqref="K258">
    <cfRule type="colorScale" priority="2745">
      <colorScale>
        <cfvo type="num" val="24"/>
        <cfvo type="max" val="0"/>
        <color rgb="FFFF7128"/>
        <color rgb="FF66FF33"/>
      </colorScale>
    </cfRule>
  </conditionalFormatting>
  <conditionalFormatting sqref="L258">
    <cfRule type="colorScale" priority="2744">
      <colorScale>
        <cfvo type="num" val="24"/>
        <cfvo type="max" val="0"/>
        <color rgb="FFFF7128"/>
        <color rgb="FF66FF33"/>
      </colorScale>
    </cfRule>
  </conditionalFormatting>
  <conditionalFormatting sqref="M258">
    <cfRule type="colorScale" priority="2743">
      <colorScale>
        <cfvo type="num" val="24"/>
        <cfvo type="max" val="0"/>
        <color rgb="FFFF7128"/>
        <color rgb="FF66FF33"/>
      </colorScale>
    </cfRule>
  </conditionalFormatting>
  <conditionalFormatting sqref="N258">
    <cfRule type="colorScale" priority="2742">
      <colorScale>
        <cfvo type="num" val="24"/>
        <cfvo type="max" val="0"/>
        <color rgb="FFFF7128"/>
        <color rgb="FF66FF33"/>
      </colorScale>
    </cfRule>
  </conditionalFormatting>
  <conditionalFormatting sqref="O258">
    <cfRule type="colorScale" priority="2741">
      <colorScale>
        <cfvo type="num" val="24"/>
        <cfvo type="max" val="0"/>
        <color rgb="FFFF7128"/>
        <color rgb="FF66FF33"/>
      </colorScale>
    </cfRule>
  </conditionalFormatting>
  <conditionalFormatting sqref="P258">
    <cfRule type="colorScale" priority="2740">
      <colorScale>
        <cfvo type="num" val="24"/>
        <cfvo type="max" val="0"/>
        <color rgb="FFFF7128"/>
        <color rgb="FF66FF33"/>
      </colorScale>
    </cfRule>
  </conditionalFormatting>
  <conditionalFormatting sqref="Q258">
    <cfRule type="colorScale" priority="2739">
      <colorScale>
        <cfvo type="num" val="24"/>
        <cfvo type="max" val="0"/>
        <color rgb="FFFF7128"/>
        <color rgb="FF66FF33"/>
      </colorScale>
    </cfRule>
  </conditionalFormatting>
  <conditionalFormatting sqref="R258">
    <cfRule type="colorScale" priority="2738">
      <colorScale>
        <cfvo type="num" val="24"/>
        <cfvo type="max" val="0"/>
        <color rgb="FFFF7128"/>
        <color rgb="FF66FF33"/>
      </colorScale>
    </cfRule>
  </conditionalFormatting>
  <conditionalFormatting sqref="C254:C259">
    <cfRule type="cellIs" dxfId="174" priority="2734" stopIfTrue="1" operator="greaterThan">
      <formula>35</formula>
    </cfRule>
  </conditionalFormatting>
  <conditionalFormatting sqref="M254:M259">
    <cfRule type="cellIs" dxfId="173" priority="2733" stopIfTrue="1" operator="greaterThan">
      <formula>100</formula>
    </cfRule>
  </conditionalFormatting>
  <conditionalFormatting sqref="C229:C252">
    <cfRule type="cellIs" dxfId="172" priority="2732" operator="greaterThan">
      <formula>36</formula>
    </cfRule>
  </conditionalFormatting>
  <conditionalFormatting sqref="C229:C252">
    <cfRule type="cellIs" dxfId="171" priority="2731" operator="between">
      <formula>25</formula>
      <formula>0</formula>
    </cfRule>
  </conditionalFormatting>
  <conditionalFormatting sqref="C229:C252">
    <cfRule type="cellIs" dxfId="170" priority="2730" operator="lessThan">
      <formula>0</formula>
    </cfRule>
  </conditionalFormatting>
  <conditionalFormatting sqref="Q261">
    <cfRule type="cellIs" dxfId="169" priority="2729" operator="notBetween">
      <formula>0</formula>
      <formula>360</formula>
    </cfRule>
  </conditionalFormatting>
  <conditionalFormatting sqref="Q261">
    <cfRule type="cellIs" dxfId="168" priority="2728" operator="between">
      <formula>$R262-3</formula>
      <formula>$R262+3</formula>
    </cfRule>
  </conditionalFormatting>
  <conditionalFormatting sqref="P261">
    <cfRule type="cellIs" dxfId="167" priority="2681" operator="between">
      <formula>0.5</formula>
      <formula>0.01</formula>
    </cfRule>
  </conditionalFormatting>
  <conditionalFormatting sqref="P261">
    <cfRule type="cellIs" dxfId="166" priority="2680" operator="lessThan">
      <formula>0.1</formula>
    </cfRule>
  </conditionalFormatting>
  <conditionalFormatting sqref="O261">
    <cfRule type="cellIs" dxfId="165" priority="2678" operator="greaterThan">
      <formula>1000</formula>
    </cfRule>
    <cfRule type="cellIs" dxfId="164" priority="2679" operator="lessThan">
      <formula>0</formula>
    </cfRule>
  </conditionalFormatting>
  <conditionalFormatting sqref="R261">
    <cfRule type="cellIs" dxfId="163" priority="2677" operator="greaterThan">
      <formula>0</formula>
    </cfRule>
  </conditionalFormatting>
  <conditionalFormatting sqref="N261">
    <cfRule type="cellIs" dxfId="162" priority="2675" operator="between">
      <formula>1000</formula>
      <formula>901</formula>
    </cfRule>
    <cfRule type="cellIs" dxfId="161" priority="2676" operator="greaterThan">
      <formula>1026</formula>
    </cfRule>
  </conditionalFormatting>
  <conditionalFormatting sqref="N261">
    <cfRule type="cellIs" dxfId="160" priority="2674" operator="lessThan">
      <formula>900</formula>
    </cfRule>
  </conditionalFormatting>
  <conditionalFormatting sqref="M261">
    <cfRule type="cellIs" dxfId="159" priority="2671" operator="greaterThan">
      <formula>101</formula>
    </cfRule>
    <cfRule type="cellIs" dxfId="158" priority="2672" operator="between">
      <formula>100</formula>
      <formula>101</formula>
    </cfRule>
    <cfRule type="cellIs" dxfId="157" priority="2673" operator="between">
      <formula>99</formula>
      <formula>100</formula>
    </cfRule>
  </conditionalFormatting>
  <conditionalFormatting sqref="M261">
    <cfRule type="cellIs" dxfId="156" priority="2670" operator="lessThan">
      <formula>20</formula>
    </cfRule>
  </conditionalFormatting>
  <conditionalFormatting sqref="M261">
    <cfRule type="cellIs" dxfId="155" priority="2669" operator="lessThan">
      <formula>0</formula>
    </cfRule>
  </conditionalFormatting>
  <conditionalFormatting sqref="L261">
    <cfRule type="cellIs" dxfId="154" priority="2667" operator="lessThan">
      <formula>0</formula>
    </cfRule>
    <cfRule type="cellIs" dxfId="153" priority="2668" operator="lessThan">
      <formula>15</formula>
    </cfRule>
  </conditionalFormatting>
  <conditionalFormatting sqref="L261">
    <cfRule type="cellIs" dxfId="152" priority="2666" operator="greaterThan">
      <formula>40</formula>
    </cfRule>
  </conditionalFormatting>
  <conditionalFormatting sqref="E261:E270">
    <cfRule type="cellIs" dxfId="151" priority="2659" operator="greaterThan">
      <formula>1</formula>
    </cfRule>
    <cfRule type="cellIs" dxfId="150" priority="2660" operator="lessThan">
      <formula>0</formula>
    </cfRule>
  </conditionalFormatting>
  <conditionalFormatting sqref="D261:D270">
    <cfRule type="cellIs" dxfId="149" priority="2658" operator="lessThan">
      <formula>0</formula>
    </cfRule>
  </conditionalFormatting>
  <conditionalFormatting sqref="I261:I270">
    <cfRule type="cellIs" dxfId="148" priority="2657" operator="lessThan">
      <formula>0</formula>
    </cfRule>
  </conditionalFormatting>
  <conditionalFormatting sqref="F261:F270">
    <cfRule type="cellIs" dxfId="147" priority="2656" operator="lessThan">
      <formula>0</formula>
    </cfRule>
  </conditionalFormatting>
  <conditionalFormatting sqref="G261:G270">
    <cfRule type="cellIs" dxfId="146" priority="2655" operator="lessThan">
      <formula>0</formula>
    </cfRule>
  </conditionalFormatting>
  <conditionalFormatting sqref="H261:H270">
    <cfRule type="cellIs" dxfId="145" priority="2654" operator="lessThan">
      <formula>0</formula>
    </cfRule>
  </conditionalFormatting>
  <conditionalFormatting sqref="K261">
    <cfRule type="cellIs" dxfId="144" priority="2641" operator="greaterThan">
      <formula>$J261</formula>
    </cfRule>
    <cfRule type="cellIs" dxfId="143" priority="2646" operator="lessThan">
      <formula>0</formula>
    </cfRule>
    <cfRule type="cellIs" dxfId="142" priority="2647" operator="greaterThan">
      <formula>985</formula>
    </cfRule>
    <cfRule type="cellIs" dxfId="141" priority="2648" operator="equal">
      <formula>"="</formula>
    </cfRule>
  </conditionalFormatting>
  <conditionalFormatting sqref="K261">
    <cfRule type="cellIs" dxfId="140" priority="2645" operator="between">
      <formula>150</formula>
      <formula>900</formula>
    </cfRule>
  </conditionalFormatting>
  <conditionalFormatting sqref="K261">
    <cfRule type="cellIs" dxfId="139" priority="2644" operator="equal">
      <formula>$J261</formula>
    </cfRule>
  </conditionalFormatting>
  <conditionalFormatting sqref="K261">
    <cfRule type="cellIs" dxfId="138" priority="2649" operator="equal">
      <formula>$K262</formula>
    </cfRule>
  </conditionalFormatting>
  <conditionalFormatting sqref="F290">
    <cfRule type="colorScale" priority="2639">
      <colorScale>
        <cfvo type="num" val="24"/>
        <cfvo type="max" val="0"/>
        <color rgb="FFFF7128"/>
        <color rgb="FF66FF33"/>
      </colorScale>
    </cfRule>
  </conditionalFormatting>
  <conditionalFormatting sqref="E290">
    <cfRule type="colorScale" priority="2638">
      <colorScale>
        <cfvo type="num" val="24"/>
        <cfvo type="max" val="0"/>
        <color rgb="FFFF7128"/>
        <color rgb="FF66FF33"/>
      </colorScale>
    </cfRule>
  </conditionalFormatting>
  <conditionalFormatting sqref="D290">
    <cfRule type="colorScale" priority="2637">
      <colorScale>
        <cfvo type="num" val="24"/>
        <cfvo type="max" val="0"/>
        <color rgb="FFFF7128"/>
        <color rgb="FF66FF33"/>
      </colorScale>
    </cfRule>
  </conditionalFormatting>
  <conditionalFormatting sqref="C290">
    <cfRule type="colorScale" priority="2636">
      <colorScale>
        <cfvo type="num" val="24"/>
        <cfvo type="max" val="0"/>
        <color rgb="FFFF7128"/>
        <color rgb="FF66FF33"/>
      </colorScale>
    </cfRule>
  </conditionalFormatting>
  <conditionalFormatting sqref="G290">
    <cfRule type="colorScale" priority="2635">
      <colorScale>
        <cfvo type="num" val="24"/>
        <cfvo type="max" val="0"/>
        <color rgb="FFFF7128"/>
        <color rgb="FF66FF33"/>
      </colorScale>
    </cfRule>
  </conditionalFormatting>
  <conditionalFormatting sqref="H290">
    <cfRule type="colorScale" priority="2634">
      <colorScale>
        <cfvo type="num" val="24"/>
        <cfvo type="max" val="0"/>
        <color rgb="FFFF7128"/>
        <color rgb="FF66FF33"/>
      </colorScale>
    </cfRule>
  </conditionalFormatting>
  <conditionalFormatting sqref="I290">
    <cfRule type="colorScale" priority="2633">
      <colorScale>
        <cfvo type="num" val="24"/>
        <cfvo type="max" val="0"/>
        <color rgb="FFFF7128"/>
        <color rgb="FF66FF33"/>
      </colorScale>
    </cfRule>
  </conditionalFormatting>
  <conditionalFormatting sqref="J290">
    <cfRule type="colorScale" priority="2629">
      <colorScale>
        <cfvo type="num" val="24"/>
        <cfvo type="max" val="0"/>
        <color rgb="FFFF7128"/>
        <color rgb="FF66FF33"/>
      </colorScale>
    </cfRule>
  </conditionalFormatting>
  <conditionalFormatting sqref="K290">
    <cfRule type="colorScale" priority="2628">
      <colorScale>
        <cfvo type="num" val="24"/>
        <cfvo type="max" val="0"/>
        <color rgb="FFFF7128"/>
        <color rgb="FF66FF33"/>
      </colorScale>
    </cfRule>
  </conditionalFormatting>
  <conditionalFormatting sqref="L290">
    <cfRule type="colorScale" priority="2627">
      <colorScale>
        <cfvo type="num" val="24"/>
        <cfvo type="max" val="0"/>
        <color rgb="FFFF7128"/>
        <color rgb="FF66FF33"/>
      </colorScale>
    </cfRule>
  </conditionalFormatting>
  <conditionalFormatting sqref="M290">
    <cfRule type="colorScale" priority="2626">
      <colorScale>
        <cfvo type="num" val="24"/>
        <cfvo type="max" val="0"/>
        <color rgb="FFFF7128"/>
        <color rgb="FF66FF33"/>
      </colorScale>
    </cfRule>
  </conditionalFormatting>
  <conditionalFormatting sqref="N290">
    <cfRule type="colorScale" priority="2625">
      <colorScale>
        <cfvo type="num" val="24"/>
        <cfvo type="max" val="0"/>
        <color rgb="FFFF7128"/>
        <color rgb="FF66FF33"/>
      </colorScale>
    </cfRule>
  </conditionalFormatting>
  <conditionalFormatting sqref="O290">
    <cfRule type="colorScale" priority="2624">
      <colorScale>
        <cfvo type="num" val="24"/>
        <cfvo type="max" val="0"/>
        <color rgb="FFFF7128"/>
        <color rgb="FF66FF33"/>
      </colorScale>
    </cfRule>
  </conditionalFormatting>
  <conditionalFormatting sqref="P290">
    <cfRule type="colorScale" priority="2623">
      <colorScale>
        <cfvo type="num" val="24"/>
        <cfvo type="max" val="0"/>
        <color rgb="FFFF7128"/>
        <color rgb="FF66FF33"/>
      </colorScale>
    </cfRule>
  </conditionalFormatting>
  <conditionalFormatting sqref="Q290">
    <cfRule type="colorScale" priority="2622">
      <colorScale>
        <cfvo type="num" val="24"/>
        <cfvo type="max" val="0"/>
        <color rgb="FFFF7128"/>
        <color rgb="FF66FF33"/>
      </colorScale>
    </cfRule>
  </conditionalFormatting>
  <conditionalFormatting sqref="R290">
    <cfRule type="colorScale" priority="2621">
      <colorScale>
        <cfvo type="num" val="24"/>
        <cfvo type="max" val="0"/>
        <color rgb="FFFF7128"/>
        <color rgb="FF66FF33"/>
      </colorScale>
    </cfRule>
  </conditionalFormatting>
  <conditionalFormatting sqref="C286:C291 D287:R287">
    <cfRule type="cellIs" dxfId="137" priority="2617" stopIfTrue="1" operator="greaterThan">
      <formula>35</formula>
    </cfRule>
  </conditionalFormatting>
  <conditionalFormatting sqref="M286:M291">
    <cfRule type="cellIs" dxfId="136" priority="2616" stopIfTrue="1" operator="greaterThan">
      <formula>100</formula>
    </cfRule>
  </conditionalFormatting>
  <conditionalFormatting sqref="C261:C270">
    <cfRule type="cellIs" dxfId="135" priority="2615" operator="greaterThan">
      <formula>36</formula>
    </cfRule>
  </conditionalFormatting>
  <conditionalFormatting sqref="C261:C270">
    <cfRule type="cellIs" dxfId="134" priority="2614" operator="between">
      <formula>25</formula>
      <formula>0</formula>
    </cfRule>
  </conditionalFormatting>
  <conditionalFormatting sqref="C261:C270">
    <cfRule type="cellIs" dxfId="133" priority="2613" operator="lessThan">
      <formula>0</formula>
    </cfRule>
  </conditionalFormatting>
  <conditionalFormatting sqref="F322">
    <cfRule type="colorScale" priority="2522">
      <colorScale>
        <cfvo type="num" val="24"/>
        <cfvo type="max" val="0"/>
        <color rgb="FFFF7128"/>
        <color rgb="FF66FF33"/>
      </colorScale>
    </cfRule>
  </conditionalFormatting>
  <conditionalFormatting sqref="E322">
    <cfRule type="colorScale" priority="2521">
      <colorScale>
        <cfvo type="num" val="24"/>
        <cfvo type="max" val="0"/>
        <color rgb="FFFF7128"/>
        <color rgb="FF66FF33"/>
      </colorScale>
    </cfRule>
  </conditionalFormatting>
  <conditionalFormatting sqref="D322">
    <cfRule type="colorScale" priority="2520">
      <colorScale>
        <cfvo type="num" val="24"/>
        <cfvo type="max" val="0"/>
        <color rgb="FFFF7128"/>
        <color rgb="FF66FF33"/>
      </colorScale>
    </cfRule>
  </conditionalFormatting>
  <conditionalFormatting sqref="C322">
    <cfRule type="colorScale" priority="2519">
      <colorScale>
        <cfvo type="num" val="24"/>
        <cfvo type="max" val="0"/>
        <color rgb="FFFF7128"/>
        <color rgb="FF66FF33"/>
      </colorScale>
    </cfRule>
  </conditionalFormatting>
  <conditionalFormatting sqref="G322">
    <cfRule type="colorScale" priority="2518">
      <colorScale>
        <cfvo type="num" val="24"/>
        <cfvo type="max" val="0"/>
        <color rgb="FFFF7128"/>
        <color rgb="FF66FF33"/>
      </colorScale>
    </cfRule>
  </conditionalFormatting>
  <conditionalFormatting sqref="H322">
    <cfRule type="colorScale" priority="2517">
      <colorScale>
        <cfvo type="num" val="24"/>
        <cfvo type="max" val="0"/>
        <color rgb="FFFF7128"/>
        <color rgb="FF66FF33"/>
      </colorScale>
    </cfRule>
  </conditionalFormatting>
  <conditionalFormatting sqref="I322">
    <cfRule type="colorScale" priority="2516">
      <colorScale>
        <cfvo type="num" val="24"/>
        <cfvo type="max" val="0"/>
        <color rgb="FFFF7128"/>
        <color rgb="FF66FF33"/>
      </colorScale>
    </cfRule>
  </conditionalFormatting>
  <conditionalFormatting sqref="J322">
    <cfRule type="colorScale" priority="2512">
      <colorScale>
        <cfvo type="num" val="24"/>
        <cfvo type="max" val="0"/>
        <color rgb="FFFF7128"/>
        <color rgb="FF66FF33"/>
      </colorScale>
    </cfRule>
  </conditionalFormatting>
  <conditionalFormatting sqref="K322">
    <cfRule type="colorScale" priority="2511">
      <colorScale>
        <cfvo type="num" val="24"/>
        <cfvo type="max" val="0"/>
        <color rgb="FFFF7128"/>
        <color rgb="FF66FF33"/>
      </colorScale>
    </cfRule>
  </conditionalFormatting>
  <conditionalFormatting sqref="L322">
    <cfRule type="colorScale" priority="2510">
      <colorScale>
        <cfvo type="num" val="24"/>
        <cfvo type="max" val="0"/>
        <color rgb="FFFF7128"/>
        <color rgb="FF66FF33"/>
      </colorScale>
    </cfRule>
  </conditionalFormatting>
  <conditionalFormatting sqref="M322">
    <cfRule type="colorScale" priority="2509">
      <colorScale>
        <cfvo type="num" val="24"/>
        <cfvo type="max" val="0"/>
        <color rgb="FFFF7128"/>
        <color rgb="FF66FF33"/>
      </colorScale>
    </cfRule>
  </conditionalFormatting>
  <conditionalFormatting sqref="N322">
    <cfRule type="colorScale" priority="2508">
      <colorScale>
        <cfvo type="num" val="24"/>
        <cfvo type="max" val="0"/>
        <color rgb="FFFF7128"/>
        <color rgb="FF66FF33"/>
      </colorScale>
    </cfRule>
  </conditionalFormatting>
  <conditionalFormatting sqref="O322">
    <cfRule type="colorScale" priority="2507">
      <colorScale>
        <cfvo type="num" val="24"/>
        <cfvo type="max" val="0"/>
        <color rgb="FFFF7128"/>
        <color rgb="FF66FF33"/>
      </colorScale>
    </cfRule>
  </conditionalFormatting>
  <conditionalFormatting sqref="P322">
    <cfRule type="colorScale" priority="2506">
      <colorScale>
        <cfvo type="num" val="24"/>
        <cfvo type="max" val="0"/>
        <color rgb="FFFF7128"/>
        <color rgb="FF66FF33"/>
      </colorScale>
    </cfRule>
  </conditionalFormatting>
  <conditionalFormatting sqref="Q322">
    <cfRule type="colorScale" priority="2505">
      <colorScale>
        <cfvo type="num" val="24"/>
        <cfvo type="max" val="0"/>
        <color rgb="FFFF7128"/>
        <color rgb="FF66FF33"/>
      </colorScale>
    </cfRule>
  </conditionalFormatting>
  <conditionalFormatting sqref="R322">
    <cfRule type="colorScale" priority="2504">
      <colorScale>
        <cfvo type="num" val="24"/>
        <cfvo type="max" val="0"/>
        <color rgb="FFFF7128"/>
        <color rgb="FF66FF33"/>
      </colorScale>
    </cfRule>
  </conditionalFormatting>
  <conditionalFormatting sqref="C318:C323 D319:R319">
    <cfRule type="cellIs" dxfId="132" priority="2500" stopIfTrue="1" operator="greaterThan">
      <formula>35</formula>
    </cfRule>
  </conditionalFormatting>
  <conditionalFormatting sqref="M318:M323">
    <cfRule type="cellIs" dxfId="131" priority="2499" stopIfTrue="1" operator="greaterThan">
      <formula>100</formula>
    </cfRule>
  </conditionalFormatting>
  <conditionalFormatting sqref="Q339:Q343">
    <cfRule type="cellIs" dxfId="130" priority="2495" operator="notBetween">
      <formula>0</formula>
      <formula>360</formula>
    </cfRule>
  </conditionalFormatting>
  <conditionalFormatting sqref="Q339">
    <cfRule type="cellIs" dxfId="129" priority="2466" operator="between">
      <formula>Q338-3</formula>
      <formula>Q338+3</formula>
    </cfRule>
    <cfRule type="cellIs" dxfId="128" priority="2467" operator="between">
      <formula>Q340-3</formula>
      <formula>Q340+3</formula>
    </cfRule>
  </conditionalFormatting>
  <conditionalFormatting sqref="Q340">
    <cfRule type="cellIs" dxfId="127" priority="2464" operator="between">
      <formula>Q339-3</formula>
      <formula>Q339+3</formula>
    </cfRule>
    <cfRule type="cellIs" dxfId="126" priority="2465" operator="between">
      <formula>Q341-3</formula>
      <formula>Q341+3</formula>
    </cfRule>
  </conditionalFormatting>
  <conditionalFormatting sqref="Q341">
    <cfRule type="cellIs" dxfId="125" priority="2462" operator="between">
      <formula>Q340-3</formula>
      <formula>Q340+3</formula>
    </cfRule>
    <cfRule type="cellIs" dxfId="124" priority="2463" operator="between">
      <formula>Q342-3</formula>
      <formula>Q342+3</formula>
    </cfRule>
  </conditionalFormatting>
  <conditionalFormatting sqref="Q342">
    <cfRule type="cellIs" dxfId="123" priority="2460" operator="between">
      <formula>Q341-3</formula>
      <formula>Q341+3</formula>
    </cfRule>
    <cfRule type="cellIs" dxfId="122" priority="2461" operator="between">
      <formula>Q343-3</formula>
      <formula>Q343+3</formula>
    </cfRule>
  </conditionalFormatting>
  <conditionalFormatting sqref="Q343">
    <cfRule type="cellIs" dxfId="121" priority="2458" operator="between">
      <formula>Q342-3</formula>
      <formula>Q342+3</formula>
    </cfRule>
    <cfRule type="cellIs" dxfId="120" priority="2459" operator="between">
      <formula>Q344-3</formula>
      <formula>Q344+3</formula>
    </cfRule>
  </conditionalFormatting>
  <conditionalFormatting sqref="P337:P348">
    <cfRule type="cellIs" dxfId="119" priority="2447" operator="between">
      <formula>0.5</formula>
      <formula>0.01</formula>
    </cfRule>
  </conditionalFormatting>
  <conditionalFormatting sqref="P337:P348">
    <cfRule type="cellIs" dxfId="118" priority="2446" operator="lessThan">
      <formula>0.1</formula>
    </cfRule>
  </conditionalFormatting>
  <conditionalFormatting sqref="O337:O348">
    <cfRule type="cellIs" dxfId="117" priority="2444" operator="greaterThan">
      <formula>1000</formula>
    </cfRule>
    <cfRule type="cellIs" dxfId="116" priority="2445" operator="lessThan">
      <formula>0</formula>
    </cfRule>
  </conditionalFormatting>
  <conditionalFormatting sqref="R337:R348">
    <cfRule type="cellIs" dxfId="115" priority="2443" operator="greaterThan">
      <formula>0</formula>
    </cfRule>
  </conditionalFormatting>
  <conditionalFormatting sqref="N337:N348">
    <cfRule type="cellIs" dxfId="114" priority="2441" operator="between">
      <formula>1000</formula>
      <formula>901</formula>
    </cfRule>
    <cfRule type="cellIs" dxfId="113" priority="2442" operator="greaterThan">
      <formula>1026</formula>
    </cfRule>
  </conditionalFormatting>
  <conditionalFormatting sqref="N337:N348">
    <cfRule type="cellIs" dxfId="112" priority="2440" operator="lessThan">
      <formula>900</formula>
    </cfRule>
  </conditionalFormatting>
  <conditionalFormatting sqref="M337:M348">
    <cfRule type="cellIs" dxfId="111" priority="2437" operator="greaterThan">
      <formula>101</formula>
    </cfRule>
    <cfRule type="cellIs" dxfId="110" priority="2438" operator="between">
      <formula>100</formula>
      <formula>101</formula>
    </cfRule>
    <cfRule type="cellIs" dxfId="109" priority="2439" operator="between">
      <formula>99</formula>
      <formula>100</formula>
    </cfRule>
  </conditionalFormatting>
  <conditionalFormatting sqref="M337:M348">
    <cfRule type="cellIs" dxfId="108" priority="2436" operator="lessThan">
      <formula>20</formula>
    </cfRule>
  </conditionalFormatting>
  <conditionalFormatting sqref="M337:M348">
    <cfRule type="cellIs" dxfId="107" priority="2435" operator="lessThan">
      <formula>0</formula>
    </cfRule>
  </conditionalFormatting>
  <conditionalFormatting sqref="L337:L348">
    <cfRule type="cellIs" dxfId="106" priority="2433" operator="lessThan">
      <formula>0</formula>
    </cfRule>
    <cfRule type="cellIs" dxfId="105" priority="2434" operator="lessThan">
      <formula>15</formula>
    </cfRule>
  </conditionalFormatting>
  <conditionalFormatting sqref="L337:L348">
    <cfRule type="cellIs" dxfId="104" priority="2432" operator="greaterThan">
      <formula>40</formula>
    </cfRule>
  </conditionalFormatting>
  <conditionalFormatting sqref="E337:E348">
    <cfRule type="cellIs" dxfId="103" priority="2425" operator="greaterThan">
      <formula>1</formula>
    </cfRule>
    <cfRule type="cellIs" dxfId="102" priority="2426" operator="lessThan">
      <formula>0</formula>
    </cfRule>
  </conditionalFormatting>
  <conditionalFormatting sqref="D337:D348">
    <cfRule type="cellIs" dxfId="101" priority="2424" operator="lessThan">
      <formula>0</formula>
    </cfRule>
  </conditionalFormatting>
  <conditionalFormatting sqref="I337:I348">
    <cfRule type="cellIs" dxfId="100" priority="2423" operator="lessThan">
      <formula>0</formula>
    </cfRule>
  </conditionalFormatting>
  <conditionalFormatting sqref="F337:F348">
    <cfRule type="cellIs" dxfId="99" priority="2422" operator="lessThan">
      <formula>0</formula>
    </cfRule>
  </conditionalFormatting>
  <conditionalFormatting sqref="G337:G348">
    <cfRule type="cellIs" dxfId="98" priority="2421" operator="lessThan">
      <formula>0</formula>
    </cfRule>
  </conditionalFormatting>
  <conditionalFormatting sqref="H337:H348">
    <cfRule type="cellIs" dxfId="97" priority="2420" operator="lessThan">
      <formula>0</formula>
    </cfRule>
  </conditionalFormatting>
  <conditionalFormatting sqref="J340:J348">
    <cfRule type="cellIs" dxfId="96" priority="2416" operator="lessThan">
      <formula>0</formula>
    </cfRule>
    <cfRule type="cellIs" dxfId="95" priority="2417" operator="greaterThan">
      <formula>985</formula>
    </cfRule>
    <cfRule type="cellIs" dxfId="94" priority="2418" operator="equal">
      <formula>"="</formula>
    </cfRule>
  </conditionalFormatting>
  <conditionalFormatting sqref="J340:J348">
    <cfRule type="cellIs" dxfId="93" priority="2409" operator="between">
      <formula>150</formula>
      <formula>900</formula>
    </cfRule>
  </conditionalFormatting>
  <conditionalFormatting sqref="K340:K348">
    <cfRule type="cellIs" dxfId="92" priority="2407" operator="greaterThan">
      <formula>$J340</formula>
    </cfRule>
    <cfRule type="cellIs" dxfId="91" priority="2412" operator="lessThan">
      <formula>0</formula>
    </cfRule>
    <cfRule type="cellIs" dxfId="90" priority="2413" operator="greaterThan">
      <formula>985</formula>
    </cfRule>
    <cfRule type="cellIs" dxfId="89" priority="2414" operator="equal">
      <formula>"="</formula>
    </cfRule>
  </conditionalFormatting>
  <conditionalFormatting sqref="K340:K348">
    <cfRule type="cellIs" dxfId="88" priority="2411" operator="between">
      <formula>150</formula>
      <formula>900</formula>
    </cfRule>
  </conditionalFormatting>
  <conditionalFormatting sqref="K340:K348">
    <cfRule type="cellIs" dxfId="87" priority="2410" operator="equal">
      <formula>$J340</formula>
    </cfRule>
  </conditionalFormatting>
  <conditionalFormatting sqref="J340:J348">
    <cfRule type="cellIs" dxfId="86" priority="2406" operator="lessThan">
      <formula>$K340</formula>
    </cfRule>
    <cfRule type="cellIs" dxfId="85" priority="2408" operator="equal">
      <formula>$K340</formula>
    </cfRule>
  </conditionalFormatting>
  <conditionalFormatting sqref="K340:K348">
    <cfRule type="cellIs" dxfId="84" priority="2415" operator="equal">
      <formula>$K341</formula>
    </cfRule>
  </conditionalFormatting>
  <conditionalFormatting sqref="J340:J348">
    <cfRule type="cellIs" dxfId="83" priority="2419" operator="equal">
      <formula>$J341</formula>
    </cfRule>
  </conditionalFormatting>
  <conditionalFormatting sqref="F354">
    <cfRule type="colorScale" priority="2405">
      <colorScale>
        <cfvo type="num" val="24"/>
        <cfvo type="max" val="0"/>
        <color rgb="FFFF7128"/>
        <color rgb="FF66FF33"/>
      </colorScale>
    </cfRule>
  </conditionalFormatting>
  <conditionalFormatting sqref="E354">
    <cfRule type="colorScale" priority="2404">
      <colorScale>
        <cfvo type="num" val="24"/>
        <cfvo type="max" val="0"/>
        <color rgb="FFFF7128"/>
        <color rgb="FF66FF33"/>
      </colorScale>
    </cfRule>
  </conditionalFormatting>
  <conditionalFormatting sqref="D354">
    <cfRule type="colorScale" priority="2403">
      <colorScale>
        <cfvo type="num" val="24"/>
        <cfvo type="max" val="0"/>
        <color rgb="FFFF7128"/>
        <color rgb="FF66FF33"/>
      </colorScale>
    </cfRule>
  </conditionalFormatting>
  <conditionalFormatting sqref="C354">
    <cfRule type="colorScale" priority="2402">
      <colorScale>
        <cfvo type="num" val="24"/>
        <cfvo type="max" val="0"/>
        <color rgb="FFFF7128"/>
        <color rgb="FF66FF33"/>
      </colorScale>
    </cfRule>
  </conditionalFormatting>
  <conditionalFormatting sqref="G354">
    <cfRule type="colorScale" priority="2401">
      <colorScale>
        <cfvo type="num" val="24"/>
        <cfvo type="max" val="0"/>
        <color rgb="FFFF7128"/>
        <color rgb="FF66FF33"/>
      </colorScale>
    </cfRule>
  </conditionalFormatting>
  <conditionalFormatting sqref="H354">
    <cfRule type="colorScale" priority="2400">
      <colorScale>
        <cfvo type="num" val="24"/>
        <cfvo type="max" val="0"/>
        <color rgb="FFFF7128"/>
        <color rgb="FF66FF33"/>
      </colorScale>
    </cfRule>
  </conditionalFormatting>
  <conditionalFormatting sqref="I354">
    <cfRule type="colorScale" priority="2399">
      <colorScale>
        <cfvo type="num" val="24"/>
        <cfvo type="max" val="0"/>
        <color rgb="FFFF7128"/>
        <color rgb="FF66FF33"/>
      </colorScale>
    </cfRule>
  </conditionalFormatting>
  <conditionalFormatting sqref="J354">
    <cfRule type="colorScale" priority="2395">
      <colorScale>
        <cfvo type="num" val="24"/>
        <cfvo type="max" val="0"/>
        <color rgb="FFFF7128"/>
        <color rgb="FF66FF33"/>
      </colorScale>
    </cfRule>
  </conditionalFormatting>
  <conditionalFormatting sqref="K354">
    <cfRule type="colorScale" priority="2394">
      <colorScale>
        <cfvo type="num" val="24"/>
        <cfvo type="max" val="0"/>
        <color rgb="FFFF7128"/>
        <color rgb="FF66FF33"/>
      </colorScale>
    </cfRule>
  </conditionalFormatting>
  <conditionalFormatting sqref="L354">
    <cfRule type="colorScale" priority="2393">
      <colorScale>
        <cfvo type="num" val="24"/>
        <cfvo type="max" val="0"/>
        <color rgb="FFFF7128"/>
        <color rgb="FF66FF33"/>
      </colorScale>
    </cfRule>
  </conditionalFormatting>
  <conditionalFormatting sqref="M354">
    <cfRule type="colorScale" priority="2392">
      <colorScale>
        <cfvo type="num" val="24"/>
        <cfvo type="max" val="0"/>
        <color rgb="FFFF7128"/>
        <color rgb="FF66FF33"/>
      </colorScale>
    </cfRule>
  </conditionalFormatting>
  <conditionalFormatting sqref="N354">
    <cfRule type="colorScale" priority="2391">
      <colorScale>
        <cfvo type="num" val="24"/>
        <cfvo type="max" val="0"/>
        <color rgb="FFFF7128"/>
        <color rgb="FF66FF33"/>
      </colorScale>
    </cfRule>
  </conditionalFormatting>
  <conditionalFormatting sqref="O354">
    <cfRule type="colorScale" priority="2390">
      <colorScale>
        <cfvo type="num" val="24"/>
        <cfvo type="max" val="0"/>
        <color rgb="FFFF7128"/>
        <color rgb="FF66FF33"/>
      </colorScale>
    </cfRule>
  </conditionalFormatting>
  <conditionalFormatting sqref="P354">
    <cfRule type="colorScale" priority="2389">
      <colorScale>
        <cfvo type="num" val="24"/>
        <cfvo type="max" val="0"/>
        <color rgb="FFFF7128"/>
        <color rgb="FF66FF33"/>
      </colorScale>
    </cfRule>
  </conditionalFormatting>
  <conditionalFormatting sqref="Q354">
    <cfRule type="colorScale" priority="2388">
      <colorScale>
        <cfvo type="num" val="24"/>
        <cfvo type="max" val="0"/>
        <color rgb="FFFF7128"/>
        <color rgb="FF66FF33"/>
      </colorScale>
    </cfRule>
  </conditionalFormatting>
  <conditionalFormatting sqref="R354">
    <cfRule type="colorScale" priority="2387">
      <colorScale>
        <cfvo type="num" val="24"/>
        <cfvo type="max" val="0"/>
        <color rgb="FFFF7128"/>
        <color rgb="FF66FF33"/>
      </colorScale>
    </cfRule>
  </conditionalFormatting>
  <conditionalFormatting sqref="C350:C355 D351:R351">
    <cfRule type="cellIs" dxfId="82" priority="2383" stopIfTrue="1" operator="greaterThan">
      <formula>35</formula>
    </cfRule>
  </conditionalFormatting>
  <conditionalFormatting sqref="M350:M355">
    <cfRule type="cellIs" dxfId="81" priority="2382" stopIfTrue="1" operator="greaterThan">
      <formula>100</formula>
    </cfRule>
  </conditionalFormatting>
  <conditionalFormatting sqref="C337:C348">
    <cfRule type="cellIs" dxfId="80" priority="2381" operator="greaterThan">
      <formula>36</formula>
    </cfRule>
  </conditionalFormatting>
  <conditionalFormatting sqref="C337:C348">
    <cfRule type="cellIs" dxfId="79" priority="2380" operator="between">
      <formula>25</formula>
      <formula>0</formula>
    </cfRule>
  </conditionalFormatting>
  <conditionalFormatting sqref="C337:C348">
    <cfRule type="cellIs" dxfId="78" priority="2379" operator="lessThan">
      <formula>0</formula>
    </cfRule>
  </conditionalFormatting>
  <conditionalFormatting sqref="Q357 Q367:Q368 Q371:Q373">
    <cfRule type="cellIs" dxfId="77" priority="2378" operator="notBetween">
      <formula>0</formula>
      <formula>360</formula>
    </cfRule>
  </conditionalFormatting>
  <conditionalFormatting sqref="Q357">
    <cfRule type="cellIs" dxfId="76" priority="2377" operator="between">
      <formula>$R358-3</formula>
      <formula>$R358+3</formula>
    </cfRule>
  </conditionalFormatting>
  <conditionalFormatting sqref="Q367">
    <cfRule type="cellIs" dxfId="75" priority="2357" operator="between">
      <formula>Q366-3</formula>
      <formula>Q366+3</formula>
    </cfRule>
    <cfRule type="cellIs" dxfId="74" priority="2358" operator="between">
      <formula>Q368-3</formula>
      <formula>Q368+3</formula>
    </cfRule>
  </conditionalFormatting>
  <conditionalFormatting sqref="Q368">
    <cfRule type="cellIs" dxfId="73" priority="2355" operator="between">
      <formula>Q367-3</formula>
      <formula>Q367+3</formula>
    </cfRule>
    <cfRule type="cellIs" dxfId="72" priority="2356" operator="between">
      <formula>Q369-3</formula>
      <formula>Q369+3</formula>
    </cfRule>
  </conditionalFormatting>
  <conditionalFormatting sqref="Q371">
    <cfRule type="cellIs" dxfId="71" priority="2349" operator="between">
      <formula>Q370-3</formula>
      <formula>Q370+3</formula>
    </cfRule>
    <cfRule type="cellIs" dxfId="70" priority="2350" operator="between">
      <formula>Q372-3</formula>
      <formula>Q372+3</formula>
    </cfRule>
  </conditionalFormatting>
  <conditionalFormatting sqref="Q372">
    <cfRule type="cellIs" dxfId="69" priority="2347" operator="between">
      <formula>Q371-3</formula>
      <formula>Q371+3</formula>
    </cfRule>
    <cfRule type="cellIs" dxfId="68" priority="2348" operator="between">
      <formula>Q373-3</formula>
      <formula>Q373+3</formula>
    </cfRule>
  </conditionalFormatting>
  <conditionalFormatting sqref="Q373">
    <cfRule type="cellIs" dxfId="67" priority="2345" operator="between">
      <formula>Q372-3</formula>
      <formula>Q372+3</formula>
    </cfRule>
    <cfRule type="cellIs" dxfId="66" priority="2346" operator="between">
      <formula>Q374-3</formula>
      <formula>Q374+3</formula>
    </cfRule>
  </conditionalFormatting>
  <conditionalFormatting sqref="P357:P361 P367:P373">
    <cfRule type="cellIs" dxfId="65" priority="2330" operator="between">
      <formula>0.5</formula>
      <formula>0.01</formula>
    </cfRule>
  </conditionalFormatting>
  <conditionalFormatting sqref="P357:P361 P367:P373">
    <cfRule type="cellIs" dxfId="64" priority="2329" operator="lessThan">
      <formula>0.1</formula>
    </cfRule>
  </conditionalFormatting>
  <conditionalFormatting sqref="O357:O361 O367:O373">
    <cfRule type="cellIs" dxfId="63" priority="2327" operator="greaterThan">
      <formula>1000</formula>
    </cfRule>
    <cfRule type="cellIs" dxfId="62" priority="2328" operator="lessThan">
      <formula>0</formula>
    </cfRule>
  </conditionalFormatting>
  <conditionalFormatting sqref="R357:R361 R367:R373">
    <cfRule type="cellIs" dxfId="61" priority="2326" operator="greaterThan">
      <formula>0</formula>
    </cfRule>
  </conditionalFormatting>
  <conditionalFormatting sqref="N357:N361 N367:N373">
    <cfRule type="cellIs" dxfId="60" priority="2324" operator="between">
      <formula>1000</formula>
      <formula>901</formula>
    </cfRule>
    <cfRule type="cellIs" dxfId="59" priority="2325" operator="greaterThan">
      <formula>1026</formula>
    </cfRule>
  </conditionalFormatting>
  <conditionalFormatting sqref="N357:N361 N367:N373">
    <cfRule type="cellIs" dxfId="58" priority="2323" operator="lessThan">
      <formula>900</formula>
    </cfRule>
  </conditionalFormatting>
  <conditionalFormatting sqref="M357:M361 M367:M373">
    <cfRule type="cellIs" dxfId="57" priority="2320" operator="greaterThan">
      <formula>101</formula>
    </cfRule>
    <cfRule type="cellIs" dxfId="56" priority="2321" operator="between">
      <formula>100</formula>
      <formula>101</formula>
    </cfRule>
    <cfRule type="cellIs" dxfId="55" priority="2322" operator="between">
      <formula>99</formula>
      <formula>100</formula>
    </cfRule>
  </conditionalFormatting>
  <conditionalFormatting sqref="M357:M361 M367:M373">
    <cfRule type="cellIs" dxfId="54" priority="2319" operator="lessThan">
      <formula>20</formula>
    </cfRule>
  </conditionalFormatting>
  <conditionalFormatting sqref="M357:M361 M367:M373">
    <cfRule type="cellIs" dxfId="53" priority="2318" operator="lessThan">
      <formula>0</formula>
    </cfRule>
  </conditionalFormatting>
  <conditionalFormatting sqref="L357:L361 L367:L373">
    <cfRule type="cellIs" dxfId="52" priority="2316" operator="lessThan">
      <formula>0</formula>
    </cfRule>
    <cfRule type="cellIs" dxfId="51" priority="2317" operator="lessThan">
      <formula>15</formula>
    </cfRule>
  </conditionalFormatting>
  <conditionalFormatting sqref="L357:L361 L367:L373">
    <cfRule type="cellIs" dxfId="50" priority="2315" operator="greaterThan">
      <formula>40</formula>
    </cfRule>
  </conditionalFormatting>
  <conditionalFormatting sqref="E357:E373">
    <cfRule type="cellIs" dxfId="49" priority="2308" operator="greaterThan">
      <formula>1</formula>
    </cfRule>
    <cfRule type="cellIs" dxfId="48" priority="2309" operator="lessThan">
      <formula>0</formula>
    </cfRule>
  </conditionalFormatting>
  <conditionalFormatting sqref="D357:D373">
    <cfRule type="cellIs" dxfId="47" priority="2307" operator="lessThan">
      <formula>0</formula>
    </cfRule>
  </conditionalFormatting>
  <conditionalFormatting sqref="I357:I373">
    <cfRule type="cellIs" dxfId="46" priority="2306" operator="lessThan">
      <formula>0</formula>
    </cfRule>
  </conditionalFormatting>
  <conditionalFormatting sqref="F357:F373">
    <cfRule type="cellIs" dxfId="45" priority="2305" operator="lessThan">
      <formula>0</formula>
    </cfRule>
  </conditionalFormatting>
  <conditionalFormatting sqref="G357:G373">
    <cfRule type="cellIs" dxfId="44" priority="2304" operator="lessThan">
      <formula>0</formula>
    </cfRule>
  </conditionalFormatting>
  <conditionalFormatting sqref="H357:H373">
    <cfRule type="cellIs" dxfId="43" priority="2303" operator="lessThan">
      <formula>0</formula>
    </cfRule>
  </conditionalFormatting>
  <conditionalFormatting sqref="J357 J368:J373">
    <cfRule type="cellIs" dxfId="42" priority="2299" operator="lessThan">
      <formula>0</formula>
    </cfRule>
    <cfRule type="cellIs" dxfId="41" priority="2300" operator="greaterThan">
      <formula>985</formula>
    </cfRule>
    <cfRule type="cellIs" dxfId="40" priority="2301" operator="equal">
      <formula>"="</formula>
    </cfRule>
  </conditionalFormatting>
  <conditionalFormatting sqref="J357 J368:J373">
    <cfRule type="cellIs" dxfId="39" priority="2292" operator="between">
      <formula>150</formula>
      <formula>900</formula>
    </cfRule>
  </conditionalFormatting>
  <conditionalFormatting sqref="K357:K358 K361 K368 K372:K373">
    <cfRule type="cellIs" dxfId="38" priority="2290" operator="greaterThan">
      <formula>$J357</formula>
    </cfRule>
    <cfRule type="cellIs" dxfId="37" priority="2295" operator="lessThan">
      <formula>0</formula>
    </cfRule>
    <cfRule type="cellIs" dxfId="36" priority="2296" operator="greaterThan">
      <formula>985</formula>
    </cfRule>
    <cfRule type="cellIs" dxfId="35" priority="2297" operator="equal">
      <formula>"="</formula>
    </cfRule>
  </conditionalFormatting>
  <conditionalFormatting sqref="K357:K358 K361 K368 K372:K373">
    <cfRule type="cellIs" dxfId="34" priority="2294" operator="between">
      <formula>150</formula>
      <formula>900</formula>
    </cfRule>
  </conditionalFormatting>
  <conditionalFormatting sqref="K357:K358 K361 K368 K372:K373">
    <cfRule type="cellIs" dxfId="33" priority="2293" operator="equal">
      <formula>$J357</formula>
    </cfRule>
  </conditionalFormatting>
  <conditionalFormatting sqref="J357 J368:J373">
    <cfRule type="cellIs" dxfId="32" priority="2289" operator="lessThan">
      <formula>$K357</formula>
    </cfRule>
    <cfRule type="cellIs" dxfId="31" priority="2291" operator="equal">
      <formula>$K357</formula>
    </cfRule>
  </conditionalFormatting>
  <conditionalFormatting sqref="K357:K358 K361 K368 K372:K373">
    <cfRule type="cellIs" dxfId="30" priority="2298" operator="equal">
      <formula>$K358</formula>
    </cfRule>
  </conditionalFormatting>
  <conditionalFormatting sqref="J357 J368:J373">
    <cfRule type="cellIs" dxfId="29" priority="2302" operator="equal">
      <formula>$J358</formula>
    </cfRule>
  </conditionalFormatting>
  <conditionalFormatting sqref="F386">
    <cfRule type="colorScale" priority="2288">
      <colorScale>
        <cfvo type="num" val="24"/>
        <cfvo type="max" val="0"/>
        <color rgb="FFFF7128"/>
        <color rgb="FF66FF33"/>
      </colorScale>
    </cfRule>
  </conditionalFormatting>
  <conditionalFormatting sqref="E386">
    <cfRule type="colorScale" priority="2287">
      <colorScale>
        <cfvo type="num" val="24"/>
        <cfvo type="max" val="0"/>
        <color rgb="FFFF7128"/>
        <color rgb="FF66FF33"/>
      </colorScale>
    </cfRule>
  </conditionalFormatting>
  <conditionalFormatting sqref="D386">
    <cfRule type="colorScale" priority="2286">
      <colorScale>
        <cfvo type="num" val="24"/>
        <cfvo type="max" val="0"/>
        <color rgb="FFFF7128"/>
        <color rgb="FF66FF33"/>
      </colorScale>
    </cfRule>
  </conditionalFormatting>
  <conditionalFormatting sqref="C386">
    <cfRule type="colorScale" priority="2285">
      <colorScale>
        <cfvo type="num" val="24"/>
        <cfvo type="max" val="0"/>
        <color rgb="FFFF7128"/>
        <color rgb="FF66FF33"/>
      </colorScale>
    </cfRule>
  </conditionalFormatting>
  <conditionalFormatting sqref="G386">
    <cfRule type="colorScale" priority="2284">
      <colorScale>
        <cfvo type="num" val="24"/>
        <cfvo type="max" val="0"/>
        <color rgb="FFFF7128"/>
        <color rgb="FF66FF33"/>
      </colorScale>
    </cfRule>
  </conditionalFormatting>
  <conditionalFormatting sqref="H386">
    <cfRule type="colorScale" priority="2283">
      <colorScale>
        <cfvo type="num" val="24"/>
        <cfvo type="max" val="0"/>
        <color rgb="FFFF7128"/>
        <color rgb="FF66FF33"/>
      </colorScale>
    </cfRule>
  </conditionalFormatting>
  <conditionalFormatting sqref="I386">
    <cfRule type="colorScale" priority="2282">
      <colorScale>
        <cfvo type="num" val="24"/>
        <cfvo type="max" val="0"/>
        <color rgb="FFFF7128"/>
        <color rgb="FF66FF33"/>
      </colorScale>
    </cfRule>
  </conditionalFormatting>
  <conditionalFormatting sqref="J386">
    <cfRule type="colorScale" priority="2278">
      <colorScale>
        <cfvo type="num" val="24"/>
        <cfvo type="max" val="0"/>
        <color rgb="FFFF7128"/>
        <color rgb="FF66FF33"/>
      </colorScale>
    </cfRule>
  </conditionalFormatting>
  <conditionalFormatting sqref="K386">
    <cfRule type="colorScale" priority="2277">
      <colorScale>
        <cfvo type="num" val="24"/>
        <cfvo type="max" val="0"/>
        <color rgb="FFFF7128"/>
        <color rgb="FF66FF33"/>
      </colorScale>
    </cfRule>
  </conditionalFormatting>
  <conditionalFormatting sqref="L386">
    <cfRule type="colorScale" priority="2276">
      <colorScale>
        <cfvo type="num" val="24"/>
        <cfvo type="max" val="0"/>
        <color rgb="FFFF7128"/>
        <color rgb="FF66FF33"/>
      </colorScale>
    </cfRule>
  </conditionalFormatting>
  <conditionalFormatting sqref="M386">
    <cfRule type="colorScale" priority="2275">
      <colorScale>
        <cfvo type="num" val="24"/>
        <cfvo type="max" val="0"/>
        <color rgb="FFFF7128"/>
        <color rgb="FF66FF33"/>
      </colorScale>
    </cfRule>
  </conditionalFormatting>
  <conditionalFormatting sqref="N386">
    <cfRule type="colorScale" priority="2274">
      <colorScale>
        <cfvo type="num" val="24"/>
        <cfvo type="max" val="0"/>
        <color rgb="FFFF7128"/>
        <color rgb="FF66FF33"/>
      </colorScale>
    </cfRule>
  </conditionalFormatting>
  <conditionalFormatting sqref="O386">
    <cfRule type="colorScale" priority="2273">
      <colorScale>
        <cfvo type="num" val="24"/>
        <cfvo type="max" val="0"/>
        <color rgb="FFFF7128"/>
        <color rgb="FF66FF33"/>
      </colorScale>
    </cfRule>
  </conditionalFormatting>
  <conditionalFormatting sqref="P386">
    <cfRule type="colorScale" priority="2272">
      <colorScale>
        <cfvo type="num" val="24"/>
        <cfvo type="max" val="0"/>
        <color rgb="FFFF7128"/>
        <color rgb="FF66FF33"/>
      </colorScale>
    </cfRule>
  </conditionalFormatting>
  <conditionalFormatting sqref="Q386">
    <cfRule type="colorScale" priority="2271">
      <colorScale>
        <cfvo type="num" val="24"/>
        <cfvo type="max" val="0"/>
        <color rgb="FFFF7128"/>
        <color rgb="FF66FF33"/>
      </colorScale>
    </cfRule>
  </conditionalFormatting>
  <conditionalFormatting sqref="R386">
    <cfRule type="colorScale" priority="2270">
      <colorScale>
        <cfvo type="num" val="24"/>
        <cfvo type="max" val="0"/>
        <color rgb="FFFF7128"/>
        <color rgb="FF66FF33"/>
      </colorScale>
    </cfRule>
  </conditionalFormatting>
  <conditionalFormatting sqref="C382:C387">
    <cfRule type="cellIs" dxfId="28" priority="2266" stopIfTrue="1" operator="greaterThan">
      <formula>35</formula>
    </cfRule>
  </conditionalFormatting>
  <conditionalFormatting sqref="M382:M387">
    <cfRule type="cellIs" dxfId="27" priority="2265" stopIfTrue="1" operator="greaterThan">
      <formula>100</formula>
    </cfRule>
  </conditionalFormatting>
  <conditionalFormatting sqref="C357:C361 C367:C373">
    <cfRule type="cellIs" dxfId="26" priority="2264" operator="greaterThan">
      <formula>36</formula>
    </cfRule>
  </conditionalFormatting>
  <conditionalFormatting sqref="C357:C361 C367:C373">
    <cfRule type="cellIs" dxfId="25" priority="2263" operator="between">
      <formula>25</formula>
      <formula>0</formula>
    </cfRule>
  </conditionalFormatting>
  <conditionalFormatting sqref="C357:C361 C367:C373">
    <cfRule type="cellIs" dxfId="24" priority="2262" operator="lessThan">
      <formula>0</formula>
    </cfRule>
  </conditionalFormatting>
  <conditionalFormatting sqref="A383:B383">
    <cfRule type="cellIs" dxfId="23" priority="23" stopIfTrue="1" operator="lessThan">
      <formula>0</formula>
    </cfRule>
    <cfRule type="cellIs" dxfId="22" priority="24" stopIfTrue="1" operator="lessThan">
      <formula>0</formula>
    </cfRule>
  </conditionalFormatting>
  <conditionalFormatting sqref="A351:B351">
    <cfRule type="cellIs" dxfId="21" priority="21" stopIfTrue="1" operator="lessThan">
      <formula>0</formula>
    </cfRule>
    <cfRule type="cellIs" dxfId="20" priority="22" stopIfTrue="1" operator="lessThan">
      <formula>0</formula>
    </cfRule>
  </conditionalFormatting>
  <conditionalFormatting sqref="A319:B319">
    <cfRule type="cellIs" dxfId="19" priority="19" stopIfTrue="1" operator="lessThan">
      <formula>0</formula>
    </cfRule>
    <cfRule type="cellIs" dxfId="18" priority="20" stopIfTrue="1" operator="lessThan">
      <formula>0</formula>
    </cfRule>
  </conditionalFormatting>
  <conditionalFormatting sqref="A287:B287">
    <cfRule type="cellIs" dxfId="17" priority="17" stopIfTrue="1" operator="lessThan">
      <formula>0</formula>
    </cfRule>
    <cfRule type="cellIs" dxfId="16" priority="18" stopIfTrue="1" operator="lessThan">
      <formula>0</formula>
    </cfRule>
  </conditionalFormatting>
  <conditionalFormatting sqref="A255:B255">
    <cfRule type="cellIs" dxfId="15" priority="15" stopIfTrue="1" operator="lessThan">
      <formula>0</formula>
    </cfRule>
    <cfRule type="cellIs" dxfId="14" priority="16" stopIfTrue="1" operator="lessThan">
      <formula>0</formula>
    </cfRule>
  </conditionalFormatting>
  <conditionalFormatting sqref="A223:B223">
    <cfRule type="cellIs" dxfId="13" priority="13" stopIfTrue="1" operator="lessThan">
      <formula>0</formula>
    </cfRule>
    <cfRule type="cellIs" dxfId="12" priority="14" stopIfTrue="1" operator="lessThan">
      <formula>0</formula>
    </cfRule>
  </conditionalFormatting>
  <conditionalFormatting sqref="A191:B191">
    <cfRule type="cellIs" dxfId="11" priority="11" stopIfTrue="1" operator="lessThan">
      <formula>0</formula>
    </cfRule>
    <cfRule type="cellIs" dxfId="10" priority="12" stopIfTrue="1" operator="lessThan">
      <formula>0</formula>
    </cfRule>
  </conditionalFormatting>
  <conditionalFormatting sqref="A159:B159">
    <cfRule type="cellIs" dxfId="9" priority="9" stopIfTrue="1" operator="lessThan">
      <formula>0</formula>
    </cfRule>
    <cfRule type="cellIs" dxfId="8" priority="10" stopIfTrue="1" operator="lessThan">
      <formula>0</formula>
    </cfRule>
  </conditionalFormatting>
  <conditionalFormatting sqref="A127:B127">
    <cfRule type="cellIs" dxfId="7" priority="7" stopIfTrue="1" operator="lessThan">
      <formula>0</formula>
    </cfRule>
    <cfRule type="cellIs" dxfId="6" priority="8" stopIfTrue="1" operator="lessThan">
      <formula>0</formula>
    </cfRule>
  </conditionalFormatting>
  <conditionalFormatting sqref="A95:B95">
    <cfRule type="cellIs" dxfId="5" priority="5" stopIfTrue="1" operator="lessThan">
      <formula>0</formula>
    </cfRule>
    <cfRule type="cellIs" dxfId="4" priority="6" stopIfTrue="1" operator="lessThan">
      <formula>0</formula>
    </cfRule>
  </conditionalFormatting>
  <conditionalFormatting sqref="A63:B63">
    <cfRule type="cellIs" dxfId="3" priority="3" stopIfTrue="1" operator="lessThan">
      <formula>0</formula>
    </cfRule>
    <cfRule type="cellIs" dxfId="2" priority="4" stopIfTrue="1" operator="lessThan">
      <formula>0</formula>
    </cfRule>
  </conditionalFormatting>
  <conditionalFormatting sqref="A31:B31">
    <cfRule type="cellIs" dxfId="1" priority="1" stopIfTrue="1" operator="lessThan">
      <formula>0</formula>
    </cfRule>
    <cfRule type="cellIs" dxfId="0" priority="2" stopIfTrue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8"/>
  <sheetViews>
    <sheetView zoomScale="90" zoomScaleNormal="90" workbookViewId="0">
      <pane ySplit="1" topLeftCell="A2" activePane="bottomLeft" state="frozen"/>
      <selection pane="bottomLeft" activeCell="S18" sqref="S18"/>
    </sheetView>
  </sheetViews>
  <sheetFormatPr defaultRowHeight="15"/>
  <cols>
    <col min="1" max="1" width="17.28515625" customWidth="1"/>
    <col min="2" max="2" width="10.28515625" bestFit="1" customWidth="1"/>
  </cols>
  <sheetData>
    <row r="1" spans="1:18">
      <c r="A1" s="3"/>
      <c r="B1" s="5" t="s">
        <v>32</v>
      </c>
      <c r="C1" s="5" t="s">
        <v>33</v>
      </c>
      <c r="D1" s="5" t="s">
        <v>29</v>
      </c>
      <c r="E1" s="5" t="s">
        <v>7</v>
      </c>
      <c r="F1" s="5" t="s">
        <v>8</v>
      </c>
      <c r="G1" s="5" t="s">
        <v>30</v>
      </c>
      <c r="H1" s="5" t="s">
        <v>9</v>
      </c>
      <c r="I1" s="5" t="s">
        <v>31</v>
      </c>
      <c r="J1" s="5" t="s">
        <v>11</v>
      </c>
      <c r="K1" s="5" t="s">
        <v>12</v>
      </c>
      <c r="L1" s="5" t="s">
        <v>42</v>
      </c>
      <c r="M1" s="5" t="s">
        <v>43</v>
      </c>
      <c r="N1" s="5" t="s">
        <v>44</v>
      </c>
      <c r="O1" s="5" t="s">
        <v>13</v>
      </c>
      <c r="P1" s="5" t="s">
        <v>45</v>
      </c>
      <c r="Q1" s="5" t="s">
        <v>46</v>
      </c>
      <c r="R1" s="5" t="s">
        <v>47</v>
      </c>
    </row>
    <row r="2" spans="1:18">
      <c r="A2" s="22">
        <v>44197</v>
      </c>
      <c r="B2" s="1">
        <f>Estação!C5</f>
        <v>26</v>
      </c>
      <c r="C2" s="1">
        <v>36</v>
      </c>
      <c r="D2" s="1">
        <f>Estação!D5</f>
        <v>22.79</v>
      </c>
      <c r="E2" s="1">
        <f>Estação!E5</f>
        <v>0.19</v>
      </c>
      <c r="F2" s="1">
        <f>Estação!F5</f>
        <v>1.2</v>
      </c>
      <c r="G2" s="1">
        <f>Estação!G5</f>
        <v>1.1000000000000001</v>
      </c>
      <c r="H2" s="1">
        <f>Estação!H5</f>
        <v>2.31</v>
      </c>
      <c r="I2" s="1">
        <f>Estação!I5</f>
        <v>0.79</v>
      </c>
      <c r="J2" s="1">
        <f>Estação!J5</f>
        <v>30</v>
      </c>
      <c r="K2" s="1">
        <f>Estação!K5</f>
        <v>17</v>
      </c>
      <c r="L2" s="1">
        <f>Estação!L5</f>
        <v>27.3</v>
      </c>
      <c r="M2" s="1">
        <f>Estação!M5</f>
        <v>76</v>
      </c>
      <c r="N2" s="1">
        <f>Estação!N5</f>
        <v>1010.9</v>
      </c>
      <c r="O2" s="1">
        <f>Estação!O5</f>
        <v>3</v>
      </c>
      <c r="P2" s="1">
        <f>Estação!P5</f>
        <v>3.08</v>
      </c>
      <c r="Q2" s="1">
        <f>Estação!Q5</f>
        <v>53.35</v>
      </c>
      <c r="R2" s="1">
        <f>Estação!R5</f>
        <v>0</v>
      </c>
    </row>
    <row r="3" spans="1:18">
      <c r="A3" s="22">
        <v>44197.041666666664</v>
      </c>
      <c r="B3" s="1">
        <f>Estação!C6</f>
        <v>25.9</v>
      </c>
      <c r="C3" s="1">
        <v>36</v>
      </c>
      <c r="D3" s="1">
        <f>Estação!D6</f>
        <v>21.16</v>
      </c>
      <c r="E3" s="1">
        <f>Estação!E6</f>
        <v>0.17</v>
      </c>
      <c r="F3" s="1">
        <f>Estação!F6</f>
        <v>1.26</v>
      </c>
      <c r="G3" s="1">
        <f>Estação!G6</f>
        <v>1.56</v>
      </c>
      <c r="H3" s="1">
        <f>Estação!H6</f>
        <v>2.82</v>
      </c>
      <c r="I3" s="1">
        <f>Estação!I6</f>
        <v>2.66</v>
      </c>
      <c r="J3" s="1">
        <f>Estação!J6</f>
        <v>40</v>
      </c>
      <c r="K3" s="1">
        <f>Estação!K6</f>
        <v>17</v>
      </c>
      <c r="L3" s="1">
        <f>Estação!L6</f>
        <v>27.1</v>
      </c>
      <c r="M3" s="1">
        <f>Estação!M6</f>
        <v>75.8</v>
      </c>
      <c r="N3" s="1">
        <f>Estação!N6</f>
        <v>1010.5</v>
      </c>
      <c r="O3" s="1">
        <f>Estação!O6</f>
        <v>2</v>
      </c>
      <c r="P3" s="1">
        <f>Estação!P6</f>
        <v>3.25</v>
      </c>
      <c r="Q3" s="1">
        <f>Estação!Q6</f>
        <v>54.33</v>
      </c>
      <c r="R3" s="1">
        <f>Estação!R6</f>
        <v>0</v>
      </c>
    </row>
    <row r="4" spans="1:18">
      <c r="A4" s="22">
        <v>44197.083333333336</v>
      </c>
      <c r="B4" s="1">
        <f>Estação!C7</f>
        <v>26</v>
      </c>
      <c r="C4" s="1">
        <v>36</v>
      </c>
      <c r="D4" s="1">
        <f>Estação!D7</f>
        <v>20.81</v>
      </c>
      <c r="E4" s="1">
        <f>Estação!E7</f>
        <v>0.18</v>
      </c>
      <c r="F4" s="1">
        <f>Estação!F7</f>
        <v>1.07</v>
      </c>
      <c r="G4" s="1">
        <f>Estação!G7</f>
        <v>1.68</v>
      </c>
      <c r="H4" s="1">
        <f>Estação!H7</f>
        <v>2.75</v>
      </c>
      <c r="I4" s="1">
        <f>Estação!I7</f>
        <v>3.08</v>
      </c>
      <c r="J4" s="1">
        <f>Estação!J7</f>
        <v>33</v>
      </c>
      <c r="K4" s="1">
        <f>Estação!K7</f>
        <v>16</v>
      </c>
      <c r="L4" s="1">
        <f>Estação!L7</f>
        <v>27</v>
      </c>
      <c r="M4" s="1">
        <f>Estação!M7</f>
        <v>76.8</v>
      </c>
      <c r="N4" s="1">
        <f>Estação!N7</f>
        <v>1009.9</v>
      </c>
      <c r="O4" s="1">
        <f>Estação!O7</f>
        <v>3</v>
      </c>
      <c r="P4" s="1">
        <f>Estação!P7</f>
        <v>2.91</v>
      </c>
      <c r="Q4" s="1">
        <f>Estação!Q7</f>
        <v>54.11</v>
      </c>
      <c r="R4" s="1">
        <f>Estação!R7</f>
        <v>0</v>
      </c>
    </row>
    <row r="5" spans="1:18">
      <c r="A5" s="22">
        <v>44197.125</v>
      </c>
      <c r="B5" s="1">
        <f>Estação!C8</f>
        <v>26</v>
      </c>
      <c r="C5" s="1">
        <v>36</v>
      </c>
      <c r="D5" s="1">
        <f>Estação!D8</f>
        <v>22.28</v>
      </c>
      <c r="E5" s="1">
        <f>Estação!E8</f>
        <v>0.15</v>
      </c>
      <c r="F5" s="1">
        <f>Estação!F8</f>
        <v>1.17</v>
      </c>
      <c r="G5" s="1">
        <f>Estação!G8</f>
        <v>0.99</v>
      </c>
      <c r="H5" s="1">
        <f>Estação!H8</f>
        <v>2.17</v>
      </c>
      <c r="I5" s="1">
        <f>Estação!I8</f>
        <v>3.2</v>
      </c>
      <c r="J5" s="1">
        <f>Estação!J8</f>
        <v>35</v>
      </c>
      <c r="K5" s="1">
        <f>Estação!K8</f>
        <v>13</v>
      </c>
      <c r="L5" s="1">
        <f>Estação!L8</f>
        <v>26.9</v>
      </c>
      <c r="M5" s="1">
        <f>Estação!M8</f>
        <v>76.599999999999994</v>
      </c>
      <c r="N5" s="1">
        <f>Estação!N8</f>
        <v>1009.5</v>
      </c>
      <c r="O5" s="1">
        <f>Estação!O8</f>
        <v>3</v>
      </c>
      <c r="P5" s="1">
        <f>Estação!P8</f>
        <v>3.06</v>
      </c>
      <c r="Q5" s="1">
        <f>Estação!Q8</f>
        <v>60.57</v>
      </c>
      <c r="R5" s="1">
        <f>Estação!R8</f>
        <v>0</v>
      </c>
    </row>
    <row r="6" spans="1:18">
      <c r="A6" s="22">
        <v>44197.166666666664</v>
      </c>
      <c r="B6" s="1">
        <f>Estação!C9</f>
        <v>26</v>
      </c>
      <c r="C6" s="1">
        <v>36</v>
      </c>
      <c r="D6" s="1">
        <f>Estação!D9</f>
        <v>21.57</v>
      </c>
      <c r="E6" s="1">
        <f>Estação!E9</f>
        <v>0.23</v>
      </c>
      <c r="F6" s="1">
        <f>Estação!F9</f>
        <v>1.18</v>
      </c>
      <c r="G6" s="1">
        <f>Estação!G9</f>
        <v>1.89</v>
      </c>
      <c r="H6" s="1">
        <f>Estação!H9</f>
        <v>3.07</v>
      </c>
      <c r="I6" s="1">
        <f>Estação!I9</f>
        <v>3.18</v>
      </c>
      <c r="J6" s="1">
        <f>Estação!J9</f>
        <v>46</v>
      </c>
      <c r="K6" s="1">
        <f>Estação!K9</f>
        <v>28</v>
      </c>
      <c r="L6" s="1">
        <f>Estação!L9</f>
        <v>26.9</v>
      </c>
      <c r="M6" s="1">
        <f>Estação!M9</f>
        <v>75.599999999999994</v>
      </c>
      <c r="N6" s="1">
        <f>Estação!N9</f>
        <v>1009.4</v>
      </c>
      <c r="O6" s="1">
        <f>Estação!O9</f>
        <v>3</v>
      </c>
      <c r="P6" s="1">
        <f>Estação!P9</f>
        <v>2.85</v>
      </c>
      <c r="Q6" s="1">
        <f>Estação!Q9</f>
        <v>68.959999999999994</v>
      </c>
      <c r="R6" s="1">
        <f>Estação!R9</f>
        <v>0</v>
      </c>
    </row>
    <row r="7" spans="1:18">
      <c r="A7" s="22">
        <v>44197.208333333336</v>
      </c>
      <c r="B7" s="1">
        <f>Estação!C10</f>
        <v>26</v>
      </c>
      <c r="C7" s="1">
        <v>36</v>
      </c>
      <c r="D7" s="1">
        <f>Estação!D10</f>
        <v>22.53</v>
      </c>
      <c r="E7" s="1">
        <f>Estação!E10</f>
        <v>0.13</v>
      </c>
      <c r="F7" s="1">
        <f>Estação!F10</f>
        <v>1.1599999999999999</v>
      </c>
      <c r="G7" s="1">
        <f>Estação!G10</f>
        <v>0.83</v>
      </c>
      <c r="H7" s="1">
        <f>Estação!H10</f>
        <v>1.99</v>
      </c>
      <c r="I7" s="1">
        <f>Estação!I10</f>
        <v>3.57</v>
      </c>
      <c r="J7" s="1">
        <f>Estação!J10</f>
        <v>33</v>
      </c>
      <c r="K7" s="1">
        <f>Estação!K10</f>
        <v>12</v>
      </c>
      <c r="L7" s="1">
        <f>Estação!L10</f>
        <v>26.9</v>
      </c>
      <c r="M7" s="1">
        <f>Estação!M10</f>
        <v>75.099999999999994</v>
      </c>
      <c r="N7" s="1">
        <f>Estação!N10</f>
        <v>1009.9</v>
      </c>
      <c r="O7" s="1">
        <f>Estação!O10</f>
        <v>3</v>
      </c>
      <c r="P7" s="1">
        <f>Estação!P10</f>
        <v>2.87</v>
      </c>
      <c r="Q7" s="1">
        <f>Estação!Q10</f>
        <v>77.11</v>
      </c>
      <c r="R7" s="1">
        <f>Estação!R10</f>
        <v>0</v>
      </c>
    </row>
    <row r="8" spans="1:18">
      <c r="A8" s="22">
        <v>44197.25</v>
      </c>
      <c r="B8" s="1">
        <f>Estação!C11</f>
        <v>26</v>
      </c>
      <c r="C8" s="1">
        <v>36</v>
      </c>
      <c r="D8" s="1">
        <f>Estação!D11</f>
        <v>22.66</v>
      </c>
      <c r="E8" s="1">
        <f>Estação!E11</f>
        <v>0.12</v>
      </c>
      <c r="F8" s="1">
        <f>Estação!F11</f>
        <v>1.1200000000000001</v>
      </c>
      <c r="G8" s="1">
        <f>Estação!G11</f>
        <v>0.77</v>
      </c>
      <c r="H8" s="1">
        <f>Estação!H11</f>
        <v>1.9</v>
      </c>
      <c r="I8" s="1">
        <f>Estação!I11</f>
        <v>3.24</v>
      </c>
      <c r="J8" s="1">
        <f>Estação!J11</f>
        <v>28</v>
      </c>
      <c r="K8" s="1">
        <f>Estação!K11</f>
        <v>14</v>
      </c>
      <c r="L8" s="1">
        <f>Estação!L11</f>
        <v>26.8</v>
      </c>
      <c r="M8" s="1">
        <f>Estação!M11</f>
        <v>75.599999999999994</v>
      </c>
      <c r="N8" s="1">
        <f>Estação!N11</f>
        <v>1010.5</v>
      </c>
      <c r="O8" s="1">
        <f>Estação!O11</f>
        <v>13</v>
      </c>
      <c r="P8" s="1">
        <f>Estação!P11</f>
        <v>2.7</v>
      </c>
      <c r="Q8" s="1">
        <f>Estação!Q11</f>
        <v>77.069999999999993</v>
      </c>
      <c r="R8" s="1">
        <f>Estação!R11</f>
        <v>0.8</v>
      </c>
    </row>
    <row r="9" spans="1:18">
      <c r="A9" s="22">
        <v>44197.291666666664</v>
      </c>
      <c r="B9" s="1">
        <f>Estação!C12</f>
        <v>25.9</v>
      </c>
      <c r="C9" s="1">
        <v>36</v>
      </c>
      <c r="D9" s="1">
        <f>Estação!D12</f>
        <v>19.13</v>
      </c>
      <c r="E9" s="1">
        <f>Estação!E12</f>
        <v>0.16</v>
      </c>
      <c r="F9" s="1">
        <f>Estação!F12</f>
        <v>1.24</v>
      </c>
      <c r="G9" s="1">
        <f>Estação!G12</f>
        <v>1.57</v>
      </c>
      <c r="H9" s="1">
        <f>Estação!H12</f>
        <v>2.81</v>
      </c>
      <c r="I9" s="1">
        <f>Estação!I12</f>
        <v>3.46</v>
      </c>
      <c r="J9" s="1">
        <f>Estação!J12</f>
        <v>26</v>
      </c>
      <c r="K9" s="1">
        <f>Estação!K12</f>
        <v>12</v>
      </c>
      <c r="L9" s="1">
        <f>Estação!L12</f>
        <v>26.5</v>
      </c>
      <c r="M9" s="1">
        <f>Estação!M12</f>
        <v>79.5</v>
      </c>
      <c r="N9" s="1">
        <f>Estação!N12</f>
        <v>1011.3</v>
      </c>
      <c r="O9" s="1">
        <f>Estação!O12</f>
        <v>92</v>
      </c>
      <c r="P9" s="1">
        <f>Estação!P12</f>
        <v>2.67</v>
      </c>
      <c r="Q9" s="1">
        <f>Estação!Q12</f>
        <v>100.48</v>
      </c>
      <c r="R9" s="1">
        <f>Estação!R12</f>
        <v>0.2</v>
      </c>
    </row>
    <row r="10" spans="1:18">
      <c r="A10" s="22">
        <v>44197.333333333336</v>
      </c>
      <c r="B10" s="1">
        <f>Estação!C13</f>
        <v>26</v>
      </c>
      <c r="C10" s="1">
        <v>36</v>
      </c>
      <c r="D10" s="1">
        <f>Estação!D13</f>
        <v>19.34</v>
      </c>
      <c r="E10" s="1">
        <f>Estação!E13</f>
        <v>0.15</v>
      </c>
      <c r="F10" s="1">
        <f>Estação!F13</f>
        <v>1.37</v>
      </c>
      <c r="G10" s="1">
        <f>Estação!G13</f>
        <v>1.53</v>
      </c>
      <c r="H10" s="1">
        <f>Estação!H13</f>
        <v>2.9</v>
      </c>
      <c r="I10" s="1">
        <f>Estação!I13</f>
        <v>3.48</v>
      </c>
      <c r="J10" s="1">
        <f>Estação!J13</f>
        <v>26</v>
      </c>
      <c r="K10" s="1">
        <f>Estação!K13</f>
        <v>9</v>
      </c>
      <c r="L10" s="1">
        <f>Estação!L13</f>
        <v>27.1</v>
      </c>
      <c r="M10" s="1">
        <f>Estação!M13</f>
        <v>76</v>
      </c>
      <c r="N10" s="1">
        <f>Estação!N13</f>
        <v>1011.7</v>
      </c>
      <c r="O10" s="1">
        <f>Estação!O13</f>
        <v>213</v>
      </c>
      <c r="P10" s="1">
        <f>Estação!P13</f>
        <v>3.25</v>
      </c>
      <c r="Q10" s="1">
        <f>Estação!Q13</f>
        <v>121.42</v>
      </c>
      <c r="R10" s="1">
        <f>Estação!R13</f>
        <v>0</v>
      </c>
    </row>
    <row r="11" spans="1:18">
      <c r="A11" s="22">
        <v>44197.375</v>
      </c>
      <c r="B11" s="1">
        <f>Estação!C14</f>
        <v>25.9</v>
      </c>
      <c r="C11" s="1">
        <v>36</v>
      </c>
      <c r="D11" s="1">
        <f>Estação!D14</f>
        <v>22.2</v>
      </c>
      <c r="E11" s="1">
        <f>Estação!E14</f>
        <v>0.12</v>
      </c>
      <c r="F11" s="1">
        <f>Estação!F14</f>
        <v>1.26</v>
      </c>
      <c r="G11" s="1">
        <f>Estação!G14</f>
        <v>1.04</v>
      </c>
      <c r="H11" s="1">
        <f>Estação!H14</f>
        <v>2.29</v>
      </c>
      <c r="I11" s="1">
        <f>Estação!I14</f>
        <v>3.17</v>
      </c>
      <c r="J11" s="1">
        <f>Estação!J14</f>
        <v>28</v>
      </c>
      <c r="K11" s="1">
        <f>Estação!K14</f>
        <v>13</v>
      </c>
      <c r="L11" s="1">
        <f>Estação!L14</f>
        <v>28.3</v>
      </c>
      <c r="M11" s="1">
        <f>Estação!M14</f>
        <v>65.400000000000006</v>
      </c>
      <c r="N11" s="1">
        <f>Estação!N14</f>
        <v>1011.8</v>
      </c>
      <c r="O11" s="1">
        <f>Estação!O14</f>
        <v>399</v>
      </c>
      <c r="P11" s="1">
        <f>Estação!P14</f>
        <v>4.04</v>
      </c>
      <c r="Q11" s="1">
        <f>Estação!Q14</f>
        <v>95.93</v>
      </c>
      <c r="R11" s="1">
        <f>Estação!R14</f>
        <v>0</v>
      </c>
    </row>
    <row r="12" spans="1:18">
      <c r="A12" s="22">
        <v>44197.416666666664</v>
      </c>
      <c r="B12" s="1">
        <f>Estação!C15</f>
        <v>25.8</v>
      </c>
      <c r="C12" s="1">
        <v>36</v>
      </c>
      <c r="D12" s="1">
        <f>Estação!D15</f>
        <v>23.69</v>
      </c>
      <c r="E12" s="1">
        <f>Estação!E15</f>
        <v>0.11</v>
      </c>
      <c r="F12" s="1">
        <f>Estação!F15</f>
        <v>1.27</v>
      </c>
      <c r="G12" s="1">
        <f>Estação!G15</f>
        <v>0.74</v>
      </c>
      <c r="H12" s="1">
        <f>Estação!H15</f>
        <v>2.0099999999999998</v>
      </c>
      <c r="I12" s="1">
        <f>Estação!I15</f>
        <v>3.71</v>
      </c>
      <c r="J12" s="1">
        <f>Estação!J15</f>
        <v>24</v>
      </c>
      <c r="K12" s="1">
        <f>Estação!K15</f>
        <v>10</v>
      </c>
      <c r="L12" s="1">
        <f>Estação!L15</f>
        <v>29.9</v>
      </c>
      <c r="M12" s="1">
        <f>Estação!M15</f>
        <v>55</v>
      </c>
      <c r="N12" s="1">
        <f>Estação!N15</f>
        <v>1011.6</v>
      </c>
      <c r="O12" s="1">
        <f>Estação!O15</f>
        <v>802</v>
      </c>
      <c r="P12" s="1">
        <f>Estação!P15</f>
        <v>4.26</v>
      </c>
      <c r="Q12" s="1">
        <f>Estação!Q15</f>
        <v>72.34</v>
      </c>
      <c r="R12" s="1">
        <f>Estação!R15</f>
        <v>0.2</v>
      </c>
    </row>
    <row r="13" spans="1:18">
      <c r="A13" s="22">
        <v>44197.458333333336</v>
      </c>
      <c r="B13" s="1">
        <f>Estação!C16</f>
        <v>25.6</v>
      </c>
      <c r="C13" s="1">
        <v>36</v>
      </c>
      <c r="D13" s="1">
        <f>Estação!D16</f>
        <v>23.91</v>
      </c>
      <c r="E13" s="1">
        <f>Estação!E16</f>
        <v>0.09</v>
      </c>
      <c r="F13" s="1">
        <f>Estação!F16</f>
        <v>1.1599999999999999</v>
      </c>
      <c r="G13" s="1">
        <f>Estação!G16</f>
        <v>0.62</v>
      </c>
      <c r="H13" s="1">
        <f>Estação!H16</f>
        <v>1.78</v>
      </c>
      <c r="I13" s="1">
        <f>Estação!I16</f>
        <v>4.09</v>
      </c>
      <c r="J13" s="1">
        <f>Estação!J16</f>
        <v>25</v>
      </c>
      <c r="K13" s="1">
        <f>Estação!K16</f>
        <v>8</v>
      </c>
      <c r="L13" s="1">
        <f>Estação!L16</f>
        <v>30.4</v>
      </c>
      <c r="M13" s="1">
        <f>Estação!M16</f>
        <v>51</v>
      </c>
      <c r="N13" s="1">
        <f>Estação!N16</f>
        <v>1011.6</v>
      </c>
      <c r="O13" s="1">
        <f>Estação!O16</f>
        <v>958</v>
      </c>
      <c r="P13" s="1">
        <f>Estação!P16</f>
        <v>4.8899999999999997</v>
      </c>
      <c r="Q13" s="1">
        <f>Estação!Q16</f>
        <v>59.69</v>
      </c>
      <c r="R13" s="1">
        <f>Estação!R16</f>
        <v>0</v>
      </c>
    </row>
    <row r="14" spans="1:18">
      <c r="A14" s="22">
        <v>44197.5</v>
      </c>
      <c r="B14" s="1">
        <f>Estação!C17</f>
        <v>25.6</v>
      </c>
      <c r="C14" s="1">
        <v>36</v>
      </c>
      <c r="D14" s="1">
        <f>Estação!D17</f>
        <v>23.47</v>
      </c>
      <c r="E14" s="1">
        <f>Estação!E17</f>
        <v>0.09</v>
      </c>
      <c r="F14" s="1">
        <f>Estação!F17</f>
        <v>1.32</v>
      </c>
      <c r="G14" s="1">
        <f>Estação!G17</f>
        <v>0.64</v>
      </c>
      <c r="H14" s="1">
        <f>Estação!H17</f>
        <v>1.96</v>
      </c>
      <c r="I14" s="1">
        <f>Estação!I17</f>
        <v>4.18</v>
      </c>
      <c r="J14" s="1">
        <f>Estação!J17</f>
        <v>14</v>
      </c>
      <c r="K14" s="1">
        <f>Estação!K17</f>
        <v>8</v>
      </c>
      <c r="L14" s="1">
        <f>Estação!L17</f>
        <v>30.5</v>
      </c>
      <c r="M14" s="1">
        <f>Estação!M17</f>
        <v>47.6</v>
      </c>
      <c r="N14" s="1">
        <f>Estação!N17</f>
        <v>1011.1</v>
      </c>
      <c r="O14" s="1">
        <f>Estação!O17</f>
        <v>1049</v>
      </c>
      <c r="P14" s="1">
        <f>Estação!P17</f>
        <v>5.18</v>
      </c>
      <c r="Q14" s="1">
        <f>Estação!Q17</f>
        <v>67.12</v>
      </c>
      <c r="R14" s="1">
        <f>Estação!R17</f>
        <v>0</v>
      </c>
    </row>
    <row r="15" spans="1:18">
      <c r="A15" s="22">
        <v>44197.541666666664</v>
      </c>
      <c r="B15" s="1">
        <f>Estação!C18</f>
        <v>25.6</v>
      </c>
      <c r="C15" s="1">
        <v>36</v>
      </c>
      <c r="D15" s="1">
        <f>Estação!D18</f>
        <v>23.32</v>
      </c>
      <c r="E15" s="1">
        <f>Estação!E18</f>
        <v>0.1</v>
      </c>
      <c r="F15" s="1">
        <f>Estação!F18</f>
        <v>1.34</v>
      </c>
      <c r="G15" s="1">
        <f>Estação!G18</f>
        <v>0.56000000000000005</v>
      </c>
      <c r="H15" s="1">
        <f>Estação!H18</f>
        <v>1.9</v>
      </c>
      <c r="I15" s="1">
        <f>Estação!I18</f>
        <v>4.13</v>
      </c>
      <c r="J15" s="1">
        <f>Estação!J18</f>
        <v>24</v>
      </c>
      <c r="K15" s="1">
        <f>Estação!K18</f>
        <v>10</v>
      </c>
      <c r="L15" s="1">
        <f>Estação!L18</f>
        <v>30.4</v>
      </c>
      <c r="M15" s="1">
        <f>Estação!M18</f>
        <v>49.5</v>
      </c>
      <c r="N15" s="1">
        <f>Estação!N18</f>
        <v>1010.5</v>
      </c>
      <c r="O15" s="1">
        <f>Estação!O18</f>
        <v>722</v>
      </c>
      <c r="P15" s="1">
        <f>Estação!P18</f>
        <v>4.95</v>
      </c>
      <c r="Q15" s="1">
        <f>Estação!Q18</f>
        <v>64.319999999999993</v>
      </c>
      <c r="R15" s="1">
        <f>Estação!R18</f>
        <v>0</v>
      </c>
    </row>
    <row r="16" spans="1:18">
      <c r="A16" s="22">
        <v>44197.583333333336</v>
      </c>
      <c r="B16" s="1">
        <f>Estação!C19</f>
        <v>25.4</v>
      </c>
      <c r="C16" s="1">
        <v>36</v>
      </c>
      <c r="D16" s="1">
        <f>Estação!D19</f>
        <v>22.57</v>
      </c>
      <c r="E16" s="1">
        <f>Estação!E19</f>
        <v>0.11</v>
      </c>
      <c r="F16" s="1">
        <f>Estação!F19</f>
        <v>1.29</v>
      </c>
      <c r="G16" s="1">
        <f>Estação!G19</f>
        <v>0.67</v>
      </c>
      <c r="H16" s="1">
        <f>Estação!H19</f>
        <v>1.96</v>
      </c>
      <c r="I16" s="1">
        <f>Estação!I19</f>
        <v>3.84</v>
      </c>
      <c r="J16" s="1">
        <f>Estação!J19</f>
        <v>18</v>
      </c>
      <c r="K16" s="1">
        <f>Estação!K19</f>
        <v>14</v>
      </c>
      <c r="L16" s="1">
        <f>Estação!L19</f>
        <v>30.4</v>
      </c>
      <c r="M16" s="1">
        <f>Estação!M19</f>
        <v>51.4</v>
      </c>
      <c r="N16" s="1">
        <f>Estação!N19</f>
        <v>1009.7</v>
      </c>
      <c r="O16" s="1">
        <f>Estação!O19</f>
        <v>263</v>
      </c>
      <c r="P16" s="1">
        <f>Estação!P19</f>
        <v>4.58</v>
      </c>
      <c r="Q16" s="1">
        <f>Estação!Q19</f>
        <v>56.22</v>
      </c>
      <c r="R16" s="1">
        <f>Estação!R19</f>
        <v>0</v>
      </c>
    </row>
    <row r="17" spans="1:18">
      <c r="A17" s="22">
        <v>44197.625</v>
      </c>
      <c r="B17" s="1">
        <f>Estação!C20</f>
        <v>25.4</v>
      </c>
      <c r="C17" s="1">
        <v>36</v>
      </c>
      <c r="D17" s="1">
        <f>Estação!D20</f>
        <v>22.41</v>
      </c>
      <c r="E17" s="1">
        <f>Estação!E20</f>
        <v>0.12</v>
      </c>
      <c r="F17" s="1">
        <f>Estação!F20</f>
        <v>1.21</v>
      </c>
      <c r="G17" s="1">
        <f>Estação!G20</f>
        <v>0.6</v>
      </c>
      <c r="H17" s="1">
        <f>Estação!H20</f>
        <v>1.82</v>
      </c>
      <c r="I17" s="1">
        <f>Estação!I20</f>
        <v>4.1100000000000003</v>
      </c>
      <c r="J17" s="1">
        <f>Estação!J20</f>
        <v>26</v>
      </c>
      <c r="K17" s="1">
        <f>Estação!K20</f>
        <v>12</v>
      </c>
      <c r="L17" s="1">
        <f>Estação!L20</f>
        <v>30.2</v>
      </c>
      <c r="M17" s="1">
        <f>Estação!M20</f>
        <v>53.1</v>
      </c>
      <c r="N17" s="1">
        <f>Estação!N20</f>
        <v>1009</v>
      </c>
      <c r="O17" s="1">
        <f>Estação!O20</f>
        <v>284</v>
      </c>
      <c r="P17" s="1">
        <f>Estação!P20</f>
        <v>4.16</v>
      </c>
      <c r="Q17" s="1">
        <f>Estação!Q20</f>
        <v>51.24</v>
      </c>
      <c r="R17" s="1">
        <f>Estação!R20</f>
        <v>0</v>
      </c>
    </row>
    <row r="18" spans="1:18">
      <c r="A18" s="22">
        <v>44197.666666666664</v>
      </c>
      <c r="B18" s="1">
        <f>Estação!C21</f>
        <v>25.5</v>
      </c>
      <c r="C18" s="1">
        <v>36</v>
      </c>
      <c r="D18" s="1">
        <f>Estação!D21</f>
        <v>21.62</v>
      </c>
      <c r="E18" s="1">
        <f>Estação!E21</f>
        <v>0.14000000000000001</v>
      </c>
      <c r="F18" s="1">
        <f>Estação!F21</f>
        <v>1.28</v>
      </c>
      <c r="G18" s="1">
        <f>Estação!G21</f>
        <v>0.44</v>
      </c>
      <c r="H18" s="1">
        <f>Estação!H21</f>
        <v>1.73</v>
      </c>
      <c r="I18" s="1">
        <f>Estação!I21</f>
        <v>3.75</v>
      </c>
      <c r="J18" s="1">
        <f>Estação!J21</f>
        <v>20</v>
      </c>
      <c r="K18" s="1">
        <f>Estação!K21</f>
        <v>11</v>
      </c>
      <c r="L18" s="1">
        <f>Estação!L21</f>
        <v>29.7</v>
      </c>
      <c r="M18" s="1">
        <f>Estação!M21</f>
        <v>55.8</v>
      </c>
      <c r="N18" s="1">
        <f>Estação!N21</f>
        <v>1008.6</v>
      </c>
      <c r="O18" s="1">
        <f>Estação!O21</f>
        <v>395</v>
      </c>
      <c r="P18" s="1">
        <f>Estação!P21</f>
        <v>4.3099999999999996</v>
      </c>
      <c r="Q18" s="1">
        <f>Estação!Q21</f>
        <v>46.64</v>
      </c>
      <c r="R18" s="1">
        <f>Estação!R21</f>
        <v>0</v>
      </c>
    </row>
    <row r="19" spans="1:18">
      <c r="A19" s="22">
        <v>44197.708333333336</v>
      </c>
      <c r="B19" s="1">
        <f>Estação!C22</f>
        <v>25.7</v>
      </c>
      <c r="C19" s="1">
        <v>36</v>
      </c>
      <c r="D19" s="1">
        <f>Estação!D22</f>
        <v>20.49</v>
      </c>
      <c r="E19" s="1">
        <f>Estação!E22</f>
        <v>0.19</v>
      </c>
      <c r="F19" s="1">
        <f>Estação!F22</f>
        <v>1.1299999999999999</v>
      </c>
      <c r="G19" s="1">
        <f>Estação!G22</f>
        <v>0.39</v>
      </c>
      <c r="H19" s="1">
        <f>Estação!H22</f>
        <v>1.52</v>
      </c>
      <c r="I19" s="1">
        <f>Estação!I22</f>
        <v>3.52</v>
      </c>
      <c r="J19" s="1">
        <f>Estação!J22</f>
        <v>21</v>
      </c>
      <c r="K19" s="1">
        <f>Estação!K22</f>
        <v>10</v>
      </c>
      <c r="L19" s="1">
        <f>Estação!L22</f>
        <v>29.1</v>
      </c>
      <c r="M19" s="1">
        <f>Estação!M22</f>
        <v>60</v>
      </c>
      <c r="N19" s="1">
        <f>Estação!N22</f>
        <v>1008.5</v>
      </c>
      <c r="O19" s="1">
        <f>Estação!O22</f>
        <v>206</v>
      </c>
      <c r="P19" s="1">
        <f>Estação!P22</f>
        <v>3.95</v>
      </c>
      <c r="Q19" s="1">
        <f>Estação!Q22</f>
        <v>32.31</v>
      </c>
      <c r="R19" s="1">
        <f>Estação!R22</f>
        <v>0</v>
      </c>
    </row>
    <row r="20" spans="1:18">
      <c r="A20" s="22">
        <v>44197.75</v>
      </c>
      <c r="B20" s="1">
        <f>Estação!C23</f>
        <v>25.9</v>
      </c>
      <c r="C20" s="1">
        <v>36</v>
      </c>
      <c r="D20" s="1">
        <f>Estação!D23</f>
        <v>18.670000000000002</v>
      </c>
      <c r="E20" s="1">
        <f>Estação!E23</f>
        <v>0.21</v>
      </c>
      <c r="F20" s="1">
        <f>Estação!F23</f>
        <v>1</v>
      </c>
      <c r="G20" s="1">
        <f>Estação!G23</f>
        <v>0.72</v>
      </c>
      <c r="H20" s="1">
        <f>Estação!H23</f>
        <v>1.72</v>
      </c>
      <c r="I20" s="1">
        <f>Estação!I23</f>
        <v>3.67</v>
      </c>
      <c r="J20" s="1">
        <f>Estação!J23</f>
        <v>26</v>
      </c>
      <c r="K20" s="1">
        <f>Estação!K23</f>
        <v>10</v>
      </c>
      <c r="L20" s="1">
        <f>Estação!L23</f>
        <v>28.2</v>
      </c>
      <c r="M20" s="1">
        <f>Estação!M23</f>
        <v>67</v>
      </c>
      <c r="N20" s="1">
        <f>Estação!N23</f>
        <v>1008.7</v>
      </c>
      <c r="O20" s="1">
        <f>Estação!O23</f>
        <v>26</v>
      </c>
      <c r="P20" s="1">
        <f>Estação!P23</f>
        <v>3.5</v>
      </c>
      <c r="Q20" s="1">
        <f>Estação!Q23</f>
        <v>23.64</v>
      </c>
      <c r="R20" s="1">
        <f>Estação!R23</f>
        <v>0</v>
      </c>
    </row>
    <row r="21" spans="1:18">
      <c r="A21" s="22">
        <v>44197.791666666664</v>
      </c>
      <c r="B21" s="1">
        <f>Estação!C24</f>
        <v>26.1</v>
      </c>
      <c r="C21" s="1">
        <v>36</v>
      </c>
      <c r="D21" s="1">
        <f>Estação!D24</f>
        <v>17.71</v>
      </c>
      <c r="E21" s="1">
        <f>Estação!E24</f>
        <v>0.23</v>
      </c>
      <c r="F21" s="1">
        <f>Estação!F24</f>
        <v>1.25</v>
      </c>
      <c r="G21" s="1">
        <f>Estação!G24</f>
        <v>1.29</v>
      </c>
      <c r="H21" s="1">
        <f>Estação!H24</f>
        <v>2.54</v>
      </c>
      <c r="I21" s="1">
        <f>Estação!I24</f>
        <v>3.03</v>
      </c>
      <c r="J21" s="1">
        <f>Estação!J24</f>
        <v>20</v>
      </c>
      <c r="K21" s="1">
        <f>Estação!K24</f>
        <v>13</v>
      </c>
      <c r="L21" s="1">
        <f>Estação!L24</f>
        <v>27.7</v>
      </c>
      <c r="M21" s="1">
        <f>Estação!M24</f>
        <v>71.900000000000006</v>
      </c>
      <c r="N21" s="1">
        <f>Estação!N24</f>
        <v>1009.1</v>
      </c>
      <c r="O21" s="1">
        <f>Estação!O24</f>
        <v>2</v>
      </c>
      <c r="P21" s="1">
        <f>Estação!P24</f>
        <v>2.66</v>
      </c>
      <c r="Q21" s="1">
        <f>Estação!Q24</f>
        <v>26.24</v>
      </c>
      <c r="R21" s="1">
        <f>Estação!R24</f>
        <v>0</v>
      </c>
    </row>
    <row r="22" spans="1:18">
      <c r="A22" s="22">
        <v>44197.833333333336</v>
      </c>
      <c r="B22" s="1">
        <f>Estação!C25</f>
        <v>26</v>
      </c>
      <c r="C22" s="1">
        <v>36</v>
      </c>
      <c r="D22" s="1">
        <f>Estação!D25</f>
        <v>17.98</v>
      </c>
      <c r="E22" s="1">
        <f>Estação!E25</f>
        <v>0.24</v>
      </c>
      <c r="F22" s="1">
        <f>Estação!F25</f>
        <v>1.37</v>
      </c>
      <c r="G22" s="1">
        <f>Estação!G25</f>
        <v>1.53</v>
      </c>
      <c r="H22" s="1">
        <f>Estação!H25</f>
        <v>2.9</v>
      </c>
      <c r="I22" s="1">
        <f>Estação!I25</f>
        <v>3.32</v>
      </c>
      <c r="J22" s="1">
        <f>Estação!J25</f>
        <v>26</v>
      </c>
      <c r="K22" s="1">
        <f>Estação!K25</f>
        <v>14</v>
      </c>
      <c r="L22" s="1">
        <f>Estação!L25</f>
        <v>27.4</v>
      </c>
      <c r="M22" s="1">
        <f>Estação!M25</f>
        <v>74.599999999999994</v>
      </c>
      <c r="N22" s="1">
        <f>Estação!N25</f>
        <v>1009.8</v>
      </c>
      <c r="O22" s="1">
        <f>Estação!O25</f>
        <v>2</v>
      </c>
      <c r="P22" s="1">
        <f>Estação!P25</f>
        <v>2.73</v>
      </c>
      <c r="Q22" s="1">
        <f>Estação!Q25</f>
        <v>30.64</v>
      </c>
      <c r="R22" s="1">
        <f>Estação!R25</f>
        <v>0</v>
      </c>
    </row>
    <row r="23" spans="1:18">
      <c r="A23" s="22">
        <v>44197.875</v>
      </c>
      <c r="B23" s="1">
        <f>Estação!C26</f>
        <v>26.1</v>
      </c>
      <c r="C23" s="1">
        <v>36</v>
      </c>
      <c r="D23" s="1">
        <f>Estação!D26</f>
        <v>20.07</v>
      </c>
      <c r="E23" s="1">
        <f>Estação!E26</f>
        <v>0.22</v>
      </c>
      <c r="F23" s="1">
        <f>Estação!F26</f>
        <v>1.1100000000000001</v>
      </c>
      <c r="G23" s="1">
        <f>Estação!G26</f>
        <v>1.43</v>
      </c>
      <c r="H23" s="1">
        <f>Estação!H26</f>
        <v>2.5499999999999998</v>
      </c>
      <c r="I23" s="1">
        <f>Estação!I26</f>
        <v>3.48</v>
      </c>
      <c r="J23" s="1">
        <f>Estação!J26</f>
        <v>26</v>
      </c>
      <c r="K23" s="1">
        <f>Estação!K26</f>
        <v>13</v>
      </c>
      <c r="L23" s="1">
        <f>Estação!L26</f>
        <v>27.3</v>
      </c>
      <c r="M23" s="1">
        <f>Estação!M26</f>
        <v>75.099999999999994</v>
      </c>
      <c r="N23" s="1">
        <f>Estação!N26</f>
        <v>1010.6</v>
      </c>
      <c r="O23" s="1">
        <f>Estação!O26</f>
        <v>2</v>
      </c>
      <c r="P23" s="1">
        <f>Estação!P26</f>
        <v>2.68</v>
      </c>
      <c r="Q23" s="1">
        <f>Estação!Q26</f>
        <v>42.19</v>
      </c>
      <c r="R23" s="1">
        <f>Estação!R26</f>
        <v>0</v>
      </c>
    </row>
    <row r="24" spans="1:18">
      <c r="A24" s="22">
        <v>44197.916666666664</v>
      </c>
      <c r="B24" s="1">
        <f>Estação!C27</f>
        <v>26.1</v>
      </c>
      <c r="C24" s="1">
        <v>36</v>
      </c>
      <c r="D24" s="1">
        <f>Estação!D27</f>
        <v>18.73</v>
      </c>
      <c r="E24" s="1">
        <f>Estação!E27</f>
        <v>0.22</v>
      </c>
      <c r="F24" s="1">
        <f>Estação!F27</f>
        <v>1.06</v>
      </c>
      <c r="G24" s="1">
        <f>Estação!G27</f>
        <v>1.06</v>
      </c>
      <c r="H24" s="1">
        <f>Estação!H27</f>
        <v>2.12</v>
      </c>
      <c r="I24" s="1">
        <f>Estação!I27</f>
        <v>3.3</v>
      </c>
      <c r="J24" s="1">
        <f>Estação!J27</f>
        <v>29</v>
      </c>
      <c r="K24" s="1">
        <f>Estação!K27</f>
        <v>11</v>
      </c>
      <c r="L24" s="1">
        <f>Estação!L27</f>
        <v>27.1</v>
      </c>
      <c r="M24" s="1">
        <f>Estação!M27</f>
        <v>75.5</v>
      </c>
      <c r="N24" s="1">
        <f>Estação!N27</f>
        <v>1010.6</v>
      </c>
      <c r="O24" s="1">
        <f>Estação!O27</f>
        <v>2</v>
      </c>
      <c r="P24" s="1">
        <f>Estação!P27</f>
        <v>2.7</v>
      </c>
      <c r="Q24" s="1">
        <f>Estação!Q27</f>
        <v>46.91</v>
      </c>
      <c r="R24" s="1">
        <f>Estação!R27</f>
        <v>0</v>
      </c>
    </row>
    <row r="25" spans="1:18">
      <c r="A25" s="22">
        <v>44197.958333333336</v>
      </c>
      <c r="B25" s="1">
        <f>Estação!C28</f>
        <v>26</v>
      </c>
      <c r="C25" s="1">
        <v>36</v>
      </c>
      <c r="D25" s="1">
        <f>Estação!D28</f>
        <v>20.21</v>
      </c>
      <c r="E25" s="1">
        <f>Estação!E28</f>
        <v>0.21</v>
      </c>
      <c r="F25" s="1">
        <f>Estação!F28</f>
        <v>1.21</v>
      </c>
      <c r="G25" s="1">
        <f>Estação!G28</f>
        <v>1</v>
      </c>
      <c r="H25" s="1">
        <f>Estação!H28</f>
        <v>2.21</v>
      </c>
      <c r="I25" s="1">
        <f>Estação!I28</f>
        <v>3.06</v>
      </c>
      <c r="J25" s="1">
        <f>Estação!J28</f>
        <v>31</v>
      </c>
      <c r="K25" s="1">
        <f>Estação!K28</f>
        <v>15</v>
      </c>
      <c r="L25" s="1">
        <f>Estação!L28</f>
        <v>27</v>
      </c>
      <c r="M25" s="1">
        <f>Estação!M28</f>
        <v>74.900000000000006</v>
      </c>
      <c r="N25" s="1">
        <f>Estação!N28</f>
        <v>1010.5</v>
      </c>
      <c r="O25" s="1">
        <f>Estação!O28</f>
        <v>2</v>
      </c>
      <c r="P25" s="1">
        <f>Estação!P28</f>
        <v>2.89</v>
      </c>
      <c r="Q25" s="1">
        <f>Estação!Q28</f>
        <v>53.33</v>
      </c>
      <c r="R25" s="1">
        <f>Estação!R28</f>
        <v>0</v>
      </c>
    </row>
    <row r="26" spans="1:18">
      <c r="A26" s="22">
        <v>44198.041666666664</v>
      </c>
      <c r="B26" s="1">
        <f>Estação!C37</f>
        <v>26.1</v>
      </c>
      <c r="C26" s="1">
        <v>36</v>
      </c>
      <c r="D26" s="1">
        <f>Estação!D37</f>
        <v>19.97</v>
      </c>
      <c r="E26" s="1">
        <f>Estação!E37</f>
        <v>0.19</v>
      </c>
      <c r="F26" s="1">
        <f>Estação!F37</f>
        <v>1.1000000000000001</v>
      </c>
      <c r="G26" s="1">
        <f>Estação!G37</f>
        <v>0.87</v>
      </c>
      <c r="H26" s="1">
        <f>Estação!H37</f>
        <v>1.97</v>
      </c>
      <c r="I26" s="1">
        <f>Estação!I37</f>
        <v>3.38</v>
      </c>
      <c r="J26" s="1">
        <f>Estação!J37</f>
        <v>27</v>
      </c>
      <c r="K26" s="1">
        <f>Estação!K37</f>
        <v>9</v>
      </c>
      <c r="L26" s="1">
        <f>Estação!L37</f>
        <v>26.9</v>
      </c>
      <c r="M26" s="1">
        <f>Estação!M37</f>
        <v>75.599999999999994</v>
      </c>
      <c r="N26" s="1">
        <f>Estação!N37</f>
        <v>1010.1</v>
      </c>
      <c r="O26" s="1">
        <f>Estação!O37</f>
        <v>3</v>
      </c>
      <c r="P26" s="1">
        <f>Estação!P37</f>
        <v>2.5099999999999998</v>
      </c>
      <c r="Q26" s="1">
        <f>Estação!Q37</f>
        <v>53.25</v>
      </c>
      <c r="R26" s="1">
        <f>Estação!R37</f>
        <v>0</v>
      </c>
    </row>
    <row r="27" spans="1:18">
      <c r="A27" s="22">
        <v>44198.083333333336</v>
      </c>
      <c r="B27" s="1">
        <f>Estação!C38</f>
        <v>26.1</v>
      </c>
      <c r="C27" s="1">
        <v>36</v>
      </c>
      <c r="D27" s="1">
        <f>Estação!D38</f>
        <v>21.46</v>
      </c>
      <c r="E27" s="1">
        <f>Estação!E38</f>
        <v>0.09</v>
      </c>
      <c r="F27" s="1">
        <f>Estação!F38</f>
        <v>1.24</v>
      </c>
      <c r="G27" s="1">
        <f>Estação!G38</f>
        <v>0.44</v>
      </c>
      <c r="H27" s="1">
        <f>Estação!H38</f>
        <v>1.68</v>
      </c>
      <c r="I27" s="1">
        <f>Estação!I38</f>
        <v>2.42</v>
      </c>
      <c r="J27" s="1">
        <f>Estação!J38</f>
        <v>24</v>
      </c>
      <c r="K27" s="1">
        <f>Estação!K38</f>
        <v>13</v>
      </c>
      <c r="L27" s="1">
        <f>Estação!L38</f>
        <v>26.8</v>
      </c>
      <c r="M27" s="1">
        <f>Estação!M38</f>
        <v>75.900000000000006</v>
      </c>
      <c r="N27" s="1">
        <f>Estação!N38</f>
        <v>1009.7</v>
      </c>
      <c r="O27" s="1">
        <f>Estação!O38</f>
        <v>3</v>
      </c>
      <c r="P27" s="1">
        <f>Estação!P38</f>
        <v>2.79</v>
      </c>
      <c r="Q27" s="1">
        <f>Estação!Q38</f>
        <v>56.05</v>
      </c>
      <c r="R27" s="1">
        <f>Estação!R38</f>
        <v>0</v>
      </c>
    </row>
    <row r="28" spans="1:18">
      <c r="A28" s="22">
        <v>44198.125</v>
      </c>
      <c r="B28" s="1">
        <f>Estação!C39</f>
        <v>25.9</v>
      </c>
      <c r="C28" s="1">
        <v>36</v>
      </c>
      <c r="D28" s="1">
        <f>Estação!D39</f>
        <v>21.9</v>
      </c>
      <c r="E28" s="1">
        <f>Estação!E39</f>
        <v>0.1</v>
      </c>
      <c r="F28" s="1">
        <f>Estação!F39</f>
        <v>1.08</v>
      </c>
      <c r="G28" s="1">
        <f>Estação!G39</f>
        <v>0.39</v>
      </c>
      <c r="H28" s="1">
        <f>Estação!H39</f>
        <v>1.47</v>
      </c>
      <c r="I28" s="1">
        <f>Estação!I39</f>
        <v>1.92</v>
      </c>
      <c r="J28" s="1">
        <f>Estação!J39</f>
        <v>25</v>
      </c>
      <c r="K28" s="1">
        <f>Estação!K39</f>
        <v>10</v>
      </c>
      <c r="L28" s="1">
        <f>Estação!L39</f>
        <v>26.7</v>
      </c>
      <c r="M28" s="1">
        <f>Estação!M39</f>
        <v>75.2</v>
      </c>
      <c r="N28" s="1">
        <f>Estação!N39</f>
        <v>1009.4</v>
      </c>
      <c r="O28" s="1">
        <f>Estação!O39</f>
        <v>3</v>
      </c>
      <c r="P28" s="1">
        <f>Estação!P39</f>
        <v>2.82</v>
      </c>
      <c r="Q28" s="1">
        <f>Estação!Q39</f>
        <v>60.79</v>
      </c>
      <c r="R28" s="1">
        <f>Estação!R39</f>
        <v>0</v>
      </c>
    </row>
    <row r="29" spans="1:18">
      <c r="A29" s="22">
        <v>44198.166666666664</v>
      </c>
      <c r="B29" s="1">
        <f>Estação!C40</f>
        <v>26</v>
      </c>
      <c r="C29" s="1">
        <v>36</v>
      </c>
      <c r="D29" s="1">
        <f>Estação!D40</f>
        <v>21.14</v>
      </c>
      <c r="E29" s="1">
        <f>Estação!E40</f>
        <v>0.1</v>
      </c>
      <c r="F29" s="1">
        <f>Estação!F40</f>
        <v>1.07</v>
      </c>
      <c r="G29" s="1">
        <f>Estação!G40</f>
        <v>0.32</v>
      </c>
      <c r="H29" s="1">
        <f>Estação!H40</f>
        <v>1.39</v>
      </c>
      <c r="I29" s="1">
        <f>Estação!I40</f>
        <v>1.73</v>
      </c>
      <c r="J29" s="1">
        <f>Estação!J40</f>
        <v>27</v>
      </c>
      <c r="K29" s="1">
        <f>Estação!K40</f>
        <v>16</v>
      </c>
      <c r="L29" s="1">
        <f>Estação!L40</f>
        <v>26.7</v>
      </c>
      <c r="M29" s="1">
        <f>Estação!M40</f>
        <v>75.099999999999994</v>
      </c>
      <c r="N29" s="1">
        <f>Estação!N40</f>
        <v>1009.2</v>
      </c>
      <c r="O29" s="1">
        <f>Estação!O40</f>
        <v>3</v>
      </c>
      <c r="P29" s="1">
        <f>Estação!P40</f>
        <v>2.7</v>
      </c>
      <c r="Q29" s="1">
        <f>Estação!Q40</f>
        <v>64.55</v>
      </c>
      <c r="R29" s="1">
        <f>Estação!R40</f>
        <v>0</v>
      </c>
    </row>
    <row r="30" spans="1:18">
      <c r="A30" s="22">
        <v>44198.208333333336</v>
      </c>
      <c r="B30" s="1">
        <f>Estação!C41</f>
        <v>25.9</v>
      </c>
      <c r="C30" s="1">
        <v>36</v>
      </c>
      <c r="D30" s="1">
        <f>Estação!D41</f>
        <v>20.83</v>
      </c>
      <c r="E30" s="1">
        <f>Estação!E41</f>
        <v>0.1</v>
      </c>
      <c r="F30" s="1">
        <f>Estação!F41</f>
        <v>1.07</v>
      </c>
      <c r="G30" s="1">
        <f>Estação!G41</f>
        <v>0.45</v>
      </c>
      <c r="H30" s="1">
        <f>Estação!H41</f>
        <v>1.52</v>
      </c>
      <c r="I30" s="1">
        <f>Estação!I41</f>
        <v>1.62</v>
      </c>
      <c r="J30" s="1">
        <f>Estação!J41</f>
        <v>23</v>
      </c>
      <c r="K30" s="1">
        <f>Estação!K41</f>
        <v>10</v>
      </c>
      <c r="L30" s="1">
        <f>Estação!L41</f>
        <v>26.7</v>
      </c>
      <c r="M30" s="1">
        <f>Estação!M41</f>
        <v>73.900000000000006</v>
      </c>
      <c r="N30" s="1">
        <f>Estação!N41</f>
        <v>1009.3</v>
      </c>
      <c r="O30" s="1">
        <f>Estação!O41</f>
        <v>3</v>
      </c>
      <c r="P30" s="1">
        <f>Estação!P41</f>
        <v>2.7</v>
      </c>
      <c r="Q30" s="1">
        <f>Estação!Q41</f>
        <v>77.28</v>
      </c>
      <c r="R30" s="1">
        <f>Estação!R41</f>
        <v>0</v>
      </c>
    </row>
    <row r="31" spans="1:18">
      <c r="A31" s="22">
        <v>44198.25</v>
      </c>
      <c r="B31" s="1">
        <f>Estação!C42</f>
        <v>26</v>
      </c>
      <c r="C31" s="1">
        <v>36</v>
      </c>
      <c r="D31" s="1">
        <f>Estação!D42</f>
        <v>21.26</v>
      </c>
      <c r="E31" s="1">
        <f>Estação!E42</f>
        <v>0.08</v>
      </c>
      <c r="F31" s="1">
        <f>Estação!F42</f>
        <v>1.2</v>
      </c>
      <c r="G31" s="1">
        <f>Estação!G42</f>
        <v>0.31</v>
      </c>
      <c r="H31" s="1">
        <f>Estação!H42</f>
        <v>1.52</v>
      </c>
      <c r="I31" s="1">
        <f>Estação!I42</f>
        <v>1.69</v>
      </c>
      <c r="J31" s="1">
        <f>Estação!J42</f>
        <v>25</v>
      </c>
      <c r="K31" s="1">
        <f>Estação!K42</f>
        <v>8</v>
      </c>
      <c r="L31" s="1">
        <f>Estação!L42</f>
        <v>26.6</v>
      </c>
      <c r="M31" s="1">
        <f>Estação!M42</f>
        <v>73.400000000000006</v>
      </c>
      <c r="N31" s="1">
        <f>Estação!N42</f>
        <v>1009.7</v>
      </c>
      <c r="O31" s="1">
        <f>Estação!O42</f>
        <v>3</v>
      </c>
      <c r="P31" s="1">
        <f>Estação!P42</f>
        <v>2.72</v>
      </c>
      <c r="Q31" s="1">
        <f>Estação!Q42</f>
        <v>83.16</v>
      </c>
      <c r="R31" s="1">
        <f>Estação!R42</f>
        <v>0</v>
      </c>
    </row>
    <row r="32" spans="1:18">
      <c r="A32" s="22">
        <v>44198.291666666664</v>
      </c>
      <c r="B32" s="1">
        <f>Estação!C43</f>
        <v>26.2</v>
      </c>
      <c r="C32" s="1">
        <v>36</v>
      </c>
      <c r="D32" s="1">
        <f>Estação!D43</f>
        <v>20.32</v>
      </c>
      <c r="E32" s="1">
        <f>Estação!E43</f>
        <v>0.1</v>
      </c>
      <c r="F32" s="1">
        <f>Estação!F43</f>
        <v>1.06</v>
      </c>
      <c r="G32" s="1">
        <f>Estação!G43</f>
        <v>1.05</v>
      </c>
      <c r="H32" s="1">
        <f>Estação!H43</f>
        <v>2.11</v>
      </c>
      <c r="I32" s="1">
        <f>Estação!I43</f>
        <v>1.55</v>
      </c>
      <c r="J32" s="1">
        <f>Estação!J43</f>
        <v>27</v>
      </c>
      <c r="K32" s="1">
        <f>Estação!K43</f>
        <v>13</v>
      </c>
      <c r="L32" s="1">
        <f>Estação!L43</f>
        <v>26.4</v>
      </c>
      <c r="M32" s="1">
        <f>Estação!M43</f>
        <v>73.099999999999994</v>
      </c>
      <c r="N32" s="1">
        <f>Estação!N43</f>
        <v>1010</v>
      </c>
      <c r="O32" s="1">
        <f>Estação!O43</f>
        <v>17</v>
      </c>
      <c r="P32" s="1">
        <f>Estação!P43</f>
        <v>2.3199999999999998</v>
      </c>
      <c r="Q32" s="1">
        <f>Estação!Q43</f>
        <v>92.74</v>
      </c>
      <c r="R32" s="1">
        <f>Estação!R43</f>
        <v>0</v>
      </c>
    </row>
    <row r="33" spans="1:18">
      <c r="A33" s="22">
        <v>44198.333333333336</v>
      </c>
      <c r="B33" s="1">
        <f>Estação!C44</f>
        <v>26.1</v>
      </c>
      <c r="C33" s="1">
        <v>36</v>
      </c>
      <c r="D33" s="1">
        <f>Estação!D44</f>
        <v>18.87</v>
      </c>
      <c r="E33" s="1">
        <f>Estação!E44</f>
        <v>0.12</v>
      </c>
      <c r="F33" s="1">
        <f>Estação!F44</f>
        <v>1.57</v>
      </c>
      <c r="G33" s="1">
        <f>Estação!G44</f>
        <v>2.4300000000000002</v>
      </c>
      <c r="H33" s="1">
        <f>Estação!H44</f>
        <v>4</v>
      </c>
      <c r="I33" s="1">
        <f>Estação!I44</f>
        <v>1.6</v>
      </c>
      <c r="J33" s="1">
        <f>Estação!J44</f>
        <v>28</v>
      </c>
      <c r="K33" s="1">
        <f>Estação!K44</f>
        <v>8</v>
      </c>
      <c r="L33" s="1">
        <f>Estação!L44</f>
        <v>27</v>
      </c>
      <c r="M33" s="1">
        <f>Estação!M44</f>
        <v>70.099999999999994</v>
      </c>
      <c r="N33" s="1">
        <f>Estação!N44</f>
        <v>1010.2</v>
      </c>
      <c r="O33" s="1">
        <f>Estação!O44</f>
        <v>97</v>
      </c>
      <c r="P33" s="1">
        <f>Estação!P44</f>
        <v>2.88</v>
      </c>
      <c r="Q33" s="1">
        <f>Estação!Q44</f>
        <v>85.68</v>
      </c>
      <c r="R33" s="1">
        <f>Estação!R44</f>
        <v>0</v>
      </c>
    </row>
    <row r="34" spans="1:18">
      <c r="A34" s="22">
        <v>44198.375</v>
      </c>
      <c r="B34" s="1">
        <f>Estação!C45</f>
        <v>25.9</v>
      </c>
      <c r="C34" s="1">
        <v>36</v>
      </c>
      <c r="D34" s="1">
        <f>Estação!D45</f>
        <v>19.3</v>
      </c>
      <c r="E34" s="1">
        <f>Estação!E45</f>
        <v>0.13</v>
      </c>
      <c r="F34" s="1">
        <f>Estação!F45</f>
        <v>1.69</v>
      </c>
      <c r="G34" s="1">
        <f>Estação!G45</f>
        <v>1.68</v>
      </c>
      <c r="H34" s="1">
        <f>Estação!H45</f>
        <v>3.36</v>
      </c>
      <c r="I34" s="1">
        <f>Estação!I45</f>
        <v>1.24</v>
      </c>
      <c r="J34" s="1">
        <f>Estação!J45</f>
        <v>29</v>
      </c>
      <c r="K34" s="1">
        <f>Estação!K45</f>
        <v>8</v>
      </c>
      <c r="L34" s="1">
        <f>Estação!L45</f>
        <v>27.4</v>
      </c>
      <c r="M34" s="1">
        <f>Estação!M45</f>
        <v>70.099999999999994</v>
      </c>
      <c r="N34" s="1">
        <f>Estação!N45</f>
        <v>1010.4</v>
      </c>
      <c r="O34" s="1">
        <f>Estação!O45</f>
        <v>182</v>
      </c>
      <c r="P34" s="1">
        <f>Estação!P45</f>
        <v>2.97</v>
      </c>
      <c r="Q34" s="1">
        <f>Estação!Q45</f>
        <v>92.77</v>
      </c>
      <c r="R34" s="1">
        <f>Estação!R45</f>
        <v>0</v>
      </c>
    </row>
    <row r="35" spans="1:18">
      <c r="A35" s="22">
        <v>44198.416666666664</v>
      </c>
      <c r="B35" s="1">
        <f>Estação!C46</f>
        <v>25.9</v>
      </c>
      <c r="C35" s="1">
        <v>36</v>
      </c>
      <c r="D35" s="1">
        <f>Estação!D46</f>
        <v>18.2</v>
      </c>
      <c r="E35" s="1">
        <f>Estação!E46</f>
        <v>0.15</v>
      </c>
      <c r="F35" s="1">
        <f>Estação!F46</f>
        <v>2.04</v>
      </c>
      <c r="G35" s="1">
        <f>Estação!G46</f>
        <v>2.44</v>
      </c>
      <c r="H35" s="1">
        <f>Estação!H46</f>
        <v>4.4800000000000004</v>
      </c>
      <c r="I35" s="1">
        <f>Estação!I46</f>
        <v>1.52</v>
      </c>
      <c r="J35" s="1">
        <f>Estação!J46</f>
        <v>30</v>
      </c>
      <c r="K35" s="1">
        <f>Estação!K46</f>
        <v>9</v>
      </c>
      <c r="L35" s="1">
        <f>Estação!L46</f>
        <v>27.8</v>
      </c>
      <c r="M35" s="1">
        <f>Estação!M46</f>
        <v>68.400000000000006</v>
      </c>
      <c r="N35" s="1">
        <f>Estação!N46</f>
        <v>1010.7</v>
      </c>
      <c r="O35" s="1">
        <f>Estação!O46</f>
        <v>353</v>
      </c>
      <c r="P35" s="1">
        <f>Estação!P46</f>
        <v>2.89</v>
      </c>
      <c r="Q35" s="1">
        <f>Estação!Q46</f>
        <v>110.77</v>
      </c>
      <c r="R35" s="1">
        <f>Estação!R46</f>
        <v>0</v>
      </c>
    </row>
    <row r="36" spans="1:18">
      <c r="A36" s="22">
        <v>44198.458333333336</v>
      </c>
      <c r="B36" s="1">
        <f>Estação!C47</f>
        <v>25.7</v>
      </c>
      <c r="C36" s="1">
        <v>36</v>
      </c>
      <c r="D36" s="1">
        <f>Estação!D47</f>
        <v>22.49</v>
      </c>
      <c r="E36" s="1">
        <f>Estação!E47</f>
        <v>0.12</v>
      </c>
      <c r="F36" s="1">
        <f>Estação!F47</f>
        <v>1.62</v>
      </c>
      <c r="G36" s="1">
        <f>Estação!G47</f>
        <v>0.97</v>
      </c>
      <c r="H36" s="1">
        <f>Estação!H47</f>
        <v>2.58</v>
      </c>
      <c r="I36" s="1">
        <f>Estação!I47</f>
        <v>1.8</v>
      </c>
      <c r="J36" s="1">
        <f>Estação!J47</f>
        <v>21</v>
      </c>
      <c r="K36" s="1">
        <f>Estação!K47</f>
        <v>8</v>
      </c>
      <c r="L36" s="1">
        <f>Estação!L47</f>
        <v>29.6</v>
      </c>
      <c r="M36" s="1">
        <f>Estação!M47</f>
        <v>57</v>
      </c>
      <c r="N36" s="1">
        <f>Estação!N47</f>
        <v>1010.7</v>
      </c>
      <c r="O36" s="1">
        <f>Estação!O47</f>
        <v>762</v>
      </c>
      <c r="P36" s="1">
        <f>Estação!P47</f>
        <v>3.76</v>
      </c>
      <c r="Q36" s="1">
        <f>Estação!Q47</f>
        <v>74.98</v>
      </c>
      <c r="R36" s="1">
        <f>Estação!R47</f>
        <v>0</v>
      </c>
    </row>
    <row r="37" spans="1:18">
      <c r="A37" s="22">
        <v>44198.5</v>
      </c>
      <c r="B37" s="1">
        <f>Estação!C48</f>
        <v>25.8</v>
      </c>
      <c r="C37" s="1">
        <v>36</v>
      </c>
      <c r="D37" s="1">
        <f>Estação!D48</f>
        <v>22.91</v>
      </c>
      <c r="E37" s="1">
        <f>Estação!E48</f>
        <v>0.1</v>
      </c>
      <c r="F37" s="1">
        <f>Estação!F48</f>
        <v>1.5</v>
      </c>
      <c r="G37" s="1">
        <f>Estação!G48</f>
        <v>0.7</v>
      </c>
      <c r="H37" s="1">
        <f>Estação!H48</f>
        <v>2.2000000000000002</v>
      </c>
      <c r="I37" s="1">
        <f>Estação!I48</f>
        <v>2.13</v>
      </c>
      <c r="J37" s="1">
        <f>Estação!J48</f>
        <v>18</v>
      </c>
      <c r="K37" s="1">
        <f>Estação!K48</f>
        <v>10</v>
      </c>
      <c r="L37" s="1">
        <f>Estação!L48</f>
        <v>30.3</v>
      </c>
      <c r="M37" s="1">
        <f>Estação!M48</f>
        <v>52.9</v>
      </c>
      <c r="N37" s="1">
        <f>Estação!N48</f>
        <v>1010.6</v>
      </c>
      <c r="O37" s="1">
        <f>Estação!O48</f>
        <v>968</v>
      </c>
      <c r="P37" s="1">
        <f>Estação!P48</f>
        <v>4.0199999999999996</v>
      </c>
      <c r="Q37" s="1">
        <f>Estação!Q48</f>
        <v>65.14</v>
      </c>
      <c r="R37" s="1">
        <f>Estação!R48</f>
        <v>0</v>
      </c>
    </row>
    <row r="38" spans="1:18">
      <c r="A38" s="22">
        <v>44198.541666666664</v>
      </c>
      <c r="B38" s="1">
        <f>Estação!C49</f>
        <v>25.8</v>
      </c>
      <c r="C38" s="1">
        <v>36</v>
      </c>
      <c r="D38" s="1">
        <f>Estação!D49</f>
        <v>22.53</v>
      </c>
      <c r="E38" s="1">
        <f>Estação!E49</f>
        <v>0.11</v>
      </c>
      <c r="F38" s="1">
        <f>Estação!F49</f>
        <v>1.39</v>
      </c>
      <c r="G38" s="1">
        <f>Estação!G49</f>
        <v>0.73</v>
      </c>
      <c r="H38" s="1">
        <f>Estação!H49</f>
        <v>2.12</v>
      </c>
      <c r="I38" s="1">
        <f>Estação!I49</f>
        <v>2.29</v>
      </c>
      <c r="J38" s="1">
        <f>Estação!J49</f>
        <v>25</v>
      </c>
      <c r="K38" s="1">
        <f>Estação!K49</f>
        <v>7</v>
      </c>
      <c r="L38" s="1">
        <f>Estação!L49</f>
        <v>30.3</v>
      </c>
      <c r="M38" s="1">
        <f>Estação!M49</f>
        <v>54</v>
      </c>
      <c r="N38" s="1">
        <f>Estação!N49</f>
        <v>1010.1</v>
      </c>
      <c r="O38" s="1">
        <f>Estação!O49</f>
        <v>813</v>
      </c>
      <c r="P38" s="1">
        <f>Estação!P49</f>
        <v>3.7</v>
      </c>
      <c r="Q38" s="1">
        <f>Estação!Q49</f>
        <v>63.37</v>
      </c>
      <c r="R38" s="1">
        <f>Estação!R49</f>
        <v>0</v>
      </c>
    </row>
    <row r="39" spans="1:18">
      <c r="A39" s="22">
        <v>44198.583333333336</v>
      </c>
      <c r="B39" s="1">
        <f>Estação!C50</f>
        <v>25.6</v>
      </c>
      <c r="C39" s="1">
        <v>36</v>
      </c>
      <c r="D39" s="1">
        <f>Estação!D50</f>
        <v>22.4</v>
      </c>
      <c r="E39" s="1">
        <f>Estação!E50</f>
        <v>0.11</v>
      </c>
      <c r="F39" s="1">
        <f>Estação!F50</f>
        <v>1.23</v>
      </c>
      <c r="G39" s="1">
        <f>Estação!G50</f>
        <v>0.59</v>
      </c>
      <c r="H39" s="1">
        <f>Estação!H50</f>
        <v>1.82</v>
      </c>
      <c r="I39" s="1">
        <f>Estação!I50</f>
        <v>2.15</v>
      </c>
      <c r="J39" s="1">
        <f>Estação!J50</f>
        <v>23</v>
      </c>
      <c r="K39" s="1">
        <f>Estação!K50</f>
        <v>5</v>
      </c>
      <c r="L39" s="1">
        <f>Estação!L50</f>
        <v>30.4</v>
      </c>
      <c r="M39" s="1">
        <f>Estação!M50</f>
        <v>54.6</v>
      </c>
      <c r="N39" s="1">
        <f>Estação!N50</f>
        <v>1009.3</v>
      </c>
      <c r="O39" s="1">
        <f>Estação!O50</f>
        <v>677</v>
      </c>
      <c r="P39" s="1">
        <f>Estação!P50</f>
        <v>3.9</v>
      </c>
      <c r="Q39" s="1">
        <f>Estação!Q50</f>
        <v>56.86</v>
      </c>
      <c r="R39" s="1">
        <f>Estação!R50</f>
        <v>0</v>
      </c>
    </row>
    <row r="40" spans="1:18">
      <c r="A40" s="22">
        <v>44198.625</v>
      </c>
      <c r="B40" s="1">
        <f>Estação!C51</f>
        <v>25.4</v>
      </c>
      <c r="C40" s="1">
        <v>36</v>
      </c>
      <c r="D40" s="1">
        <f>Estação!D51</f>
        <v>21.97</v>
      </c>
      <c r="E40" s="1">
        <f>Estação!E51</f>
        <v>0.12</v>
      </c>
      <c r="F40" s="1">
        <f>Estação!F51</f>
        <v>1.34</v>
      </c>
      <c r="G40" s="1">
        <f>Estação!G51</f>
        <v>0.51</v>
      </c>
      <c r="H40" s="1">
        <f>Estação!H51</f>
        <v>1.85</v>
      </c>
      <c r="I40" s="1">
        <f>Estação!I51</f>
        <v>1.88</v>
      </c>
      <c r="J40" s="1">
        <f>Estação!J51</f>
        <v>22</v>
      </c>
      <c r="K40" s="1">
        <f>Estação!K51</f>
        <v>9</v>
      </c>
      <c r="L40" s="1">
        <f>Estação!L51</f>
        <v>30.1</v>
      </c>
      <c r="M40" s="1">
        <f>Estação!M51</f>
        <v>56.4</v>
      </c>
      <c r="N40" s="1">
        <f>Estação!N51</f>
        <v>1008.5</v>
      </c>
      <c r="O40" s="1">
        <f>Estação!O51</f>
        <v>318</v>
      </c>
      <c r="P40" s="1">
        <f>Estação!P51</f>
        <v>4.09</v>
      </c>
      <c r="Q40" s="1">
        <f>Estação!Q51</f>
        <v>55</v>
      </c>
      <c r="R40" s="1">
        <f>Estação!R51</f>
        <v>0</v>
      </c>
    </row>
    <row r="41" spans="1:18">
      <c r="A41" s="22">
        <v>44198.666666666664</v>
      </c>
      <c r="B41" s="1">
        <f>Estação!C52</f>
        <v>25.8</v>
      </c>
      <c r="C41" s="1">
        <v>36</v>
      </c>
      <c r="D41" s="1">
        <f>Estação!D52</f>
        <v>21.11</v>
      </c>
      <c r="E41" s="1">
        <f>Estação!E52</f>
        <v>0.12</v>
      </c>
      <c r="F41" s="1">
        <f>Estação!F52</f>
        <v>1.46</v>
      </c>
      <c r="G41" s="1">
        <f>Estação!G52</f>
        <v>0.46</v>
      </c>
      <c r="H41" s="1">
        <f>Estação!H52</f>
        <v>1.92</v>
      </c>
      <c r="I41" s="1">
        <f>Estação!I52</f>
        <v>1.64</v>
      </c>
      <c r="J41" s="1">
        <f>Estação!J52</f>
        <v>17</v>
      </c>
      <c r="K41" s="1">
        <f>Estação!K52</f>
        <v>7</v>
      </c>
      <c r="L41" s="1">
        <f>Estação!L52</f>
        <v>29.7</v>
      </c>
      <c r="M41" s="1">
        <f>Estação!M52</f>
        <v>59.2</v>
      </c>
      <c r="N41" s="1">
        <f>Estação!N52</f>
        <v>1007.9</v>
      </c>
      <c r="O41" s="1">
        <f>Estação!O52</f>
        <v>329</v>
      </c>
      <c r="P41" s="1">
        <f>Estação!P52</f>
        <v>4.01</v>
      </c>
      <c r="Q41" s="1">
        <f>Estação!Q52</f>
        <v>56.37</v>
      </c>
      <c r="R41" s="1">
        <f>Estação!R52</f>
        <v>0</v>
      </c>
    </row>
    <row r="42" spans="1:18">
      <c r="A42" s="22">
        <v>44198.708333333336</v>
      </c>
      <c r="B42" s="1">
        <f>Estação!C53</f>
        <v>25.9</v>
      </c>
      <c r="C42" s="1">
        <v>36</v>
      </c>
      <c r="D42" s="1">
        <f>Estação!D53</f>
        <v>21.14</v>
      </c>
      <c r="E42" s="1">
        <f>Estação!E53</f>
        <v>0.13</v>
      </c>
      <c r="F42" s="1">
        <f>Estação!F53</f>
        <v>1.32</v>
      </c>
      <c r="G42" s="1">
        <f>Estação!G53</f>
        <v>0.54</v>
      </c>
      <c r="H42" s="1">
        <f>Estação!H53</f>
        <v>1.86</v>
      </c>
      <c r="I42" s="1">
        <f>Estação!I53</f>
        <v>1.63</v>
      </c>
      <c r="J42" s="1">
        <f>Estação!J53</f>
        <v>25</v>
      </c>
      <c r="K42" s="1">
        <f>Estação!K53</f>
        <v>10</v>
      </c>
      <c r="L42" s="1">
        <f>Estação!L53</f>
        <v>29.4</v>
      </c>
      <c r="M42" s="1">
        <f>Estação!M53</f>
        <v>60.3</v>
      </c>
      <c r="N42" s="1">
        <f>Estação!N53</f>
        <v>1007.8</v>
      </c>
      <c r="O42" s="1">
        <f>Estação!O53</f>
        <v>422</v>
      </c>
      <c r="P42" s="1">
        <f>Estação!P53</f>
        <v>4.42</v>
      </c>
      <c r="Q42" s="1">
        <f>Estação!Q53</f>
        <v>34.75</v>
      </c>
      <c r="R42" s="1">
        <f>Estação!R53</f>
        <v>0</v>
      </c>
    </row>
    <row r="43" spans="1:18">
      <c r="A43" s="22">
        <v>44198.75</v>
      </c>
      <c r="B43" s="1">
        <f>Estação!C54</f>
        <v>26</v>
      </c>
      <c r="C43" s="1">
        <v>36</v>
      </c>
      <c r="D43" s="1">
        <f>Estação!D54</f>
        <v>20.95</v>
      </c>
      <c r="E43" s="1">
        <f>Estação!E54</f>
        <v>0.14000000000000001</v>
      </c>
      <c r="F43" s="1">
        <f>Estação!F54</f>
        <v>1.26</v>
      </c>
      <c r="G43" s="1">
        <f>Estação!G54</f>
        <v>0.75</v>
      </c>
      <c r="H43" s="1">
        <f>Estação!H54</f>
        <v>2.02</v>
      </c>
      <c r="I43" s="1">
        <f>Estação!I54</f>
        <v>1.96</v>
      </c>
      <c r="J43" s="1">
        <f>Estação!J54</f>
        <v>23</v>
      </c>
      <c r="K43" s="1">
        <f>Estação!K54</f>
        <v>11</v>
      </c>
      <c r="L43" s="1">
        <f>Estação!L54</f>
        <v>28.8</v>
      </c>
      <c r="M43" s="1">
        <f>Estação!M54</f>
        <v>64.2</v>
      </c>
      <c r="N43" s="1">
        <f>Estação!N54</f>
        <v>1007.7</v>
      </c>
      <c r="O43" s="1">
        <f>Estação!O54</f>
        <v>213</v>
      </c>
      <c r="P43" s="1">
        <f>Estação!P54</f>
        <v>3.65</v>
      </c>
      <c r="Q43" s="1">
        <f>Estação!Q54</f>
        <v>41.08</v>
      </c>
      <c r="R43" s="1">
        <f>Estação!R54</f>
        <v>0</v>
      </c>
    </row>
    <row r="44" spans="1:18">
      <c r="A44" s="22">
        <v>44198.791666666664</v>
      </c>
      <c r="B44" s="1">
        <f>Estação!C55</f>
        <v>25.9</v>
      </c>
      <c r="C44" s="1">
        <v>36</v>
      </c>
      <c r="D44" s="1">
        <f>Estação!D55</f>
        <v>19.41</v>
      </c>
      <c r="E44" s="1">
        <f>Estação!E55</f>
        <v>0.15</v>
      </c>
      <c r="F44" s="1">
        <f>Estação!F55</f>
        <v>1.1100000000000001</v>
      </c>
      <c r="G44" s="1">
        <f>Estação!G55</f>
        <v>0.94</v>
      </c>
      <c r="H44" s="1">
        <f>Estação!H55</f>
        <v>2.0499999999999998</v>
      </c>
      <c r="I44" s="1">
        <f>Estação!I55</f>
        <v>2.2000000000000002</v>
      </c>
      <c r="J44" s="1">
        <f>Estação!J55</f>
        <v>23</v>
      </c>
      <c r="K44" s="1">
        <f>Estação!K55</f>
        <v>10</v>
      </c>
      <c r="L44" s="1">
        <f>Estação!L55</f>
        <v>28</v>
      </c>
      <c r="M44" s="1">
        <f>Estação!M55</f>
        <v>68.3</v>
      </c>
      <c r="N44" s="1">
        <f>Estação!N55</f>
        <v>1007.7</v>
      </c>
      <c r="O44" s="1">
        <f>Estação!O55</f>
        <v>27</v>
      </c>
      <c r="P44" s="1">
        <f>Estação!P55</f>
        <v>2.97</v>
      </c>
      <c r="Q44" s="1">
        <f>Estação!Q55</f>
        <v>37.69</v>
      </c>
      <c r="R44" s="1">
        <f>Estação!R55</f>
        <v>0</v>
      </c>
    </row>
    <row r="45" spans="1:18">
      <c r="A45" s="22">
        <v>44198.833333333336</v>
      </c>
      <c r="B45" s="1">
        <f>Estação!C56</f>
        <v>26.2</v>
      </c>
      <c r="C45" s="1">
        <v>36</v>
      </c>
      <c r="D45" s="1">
        <f>Estação!D56</f>
        <v>18.91</v>
      </c>
      <c r="E45" s="1">
        <f>Estação!E56</f>
        <v>0.17</v>
      </c>
      <c r="F45" s="1">
        <f>Estação!F56</f>
        <v>1.1599999999999999</v>
      </c>
      <c r="G45" s="1">
        <f>Estação!G56</f>
        <v>1.38</v>
      </c>
      <c r="H45" s="1">
        <f>Estação!H56</f>
        <v>2.54</v>
      </c>
      <c r="I45" s="1">
        <f>Estação!I56</f>
        <v>1.84</v>
      </c>
      <c r="J45" s="1">
        <f>Estação!J56</f>
        <v>21</v>
      </c>
      <c r="K45" s="1">
        <f>Estação!K56</f>
        <v>12</v>
      </c>
      <c r="L45" s="1">
        <f>Estação!L56</f>
        <v>27.3</v>
      </c>
      <c r="M45" s="1">
        <f>Estação!M56</f>
        <v>73.3</v>
      </c>
      <c r="N45" s="1">
        <f>Estação!N56</f>
        <v>1007.8</v>
      </c>
      <c r="O45" s="1">
        <f>Estação!O56</f>
        <v>2</v>
      </c>
      <c r="P45" s="1">
        <f>Estação!P56</f>
        <v>2.5099999999999998</v>
      </c>
      <c r="Q45" s="1">
        <f>Estação!Q56</f>
        <v>45.81</v>
      </c>
      <c r="R45" s="1">
        <f>Estação!R56</f>
        <v>0</v>
      </c>
    </row>
    <row r="46" spans="1:18">
      <c r="A46" s="22">
        <v>44198.875</v>
      </c>
      <c r="B46" s="1">
        <f>Estação!C57</f>
        <v>26.1</v>
      </c>
      <c r="C46" s="1">
        <v>36</v>
      </c>
      <c r="D46" s="1">
        <f>Estação!D57</f>
        <v>16.55</v>
      </c>
      <c r="E46" s="1">
        <f>Estação!E57</f>
        <v>0.16</v>
      </c>
      <c r="F46" s="1">
        <f>Estação!F57</f>
        <v>1.1499999999999999</v>
      </c>
      <c r="G46" s="1">
        <f>Estação!G57</f>
        <v>1.49</v>
      </c>
      <c r="H46" s="1">
        <f>Estação!H57</f>
        <v>2.64</v>
      </c>
      <c r="I46" s="1">
        <f>Estação!I57</f>
        <v>1.83</v>
      </c>
      <c r="J46" s="1">
        <f>Estação!J57</f>
        <v>21</v>
      </c>
      <c r="K46" s="1">
        <f>Estação!K57</f>
        <v>10</v>
      </c>
      <c r="L46" s="1">
        <f>Estação!L57</f>
        <v>27.2</v>
      </c>
      <c r="M46" s="1">
        <f>Estação!M57</f>
        <v>75.400000000000006</v>
      </c>
      <c r="N46" s="1">
        <f>Estação!N57</f>
        <v>1008.2</v>
      </c>
      <c r="O46" s="1">
        <f>Estação!O57</f>
        <v>3</v>
      </c>
      <c r="P46" s="1">
        <f>Estação!P57</f>
        <v>3.01</v>
      </c>
      <c r="Q46" s="1">
        <f>Estação!Q57</f>
        <v>42.35</v>
      </c>
      <c r="R46" s="1">
        <f>Estação!R57</f>
        <v>0</v>
      </c>
    </row>
    <row r="47" spans="1:18">
      <c r="A47" s="22">
        <v>44198.916666666664</v>
      </c>
      <c r="B47" s="1">
        <f>Estação!C58</f>
        <v>26.1</v>
      </c>
      <c r="C47" s="1">
        <v>36</v>
      </c>
      <c r="D47" s="1">
        <f>Estação!D58</f>
        <v>16.920000000000002</v>
      </c>
      <c r="E47" s="1">
        <f>Estação!E58</f>
        <v>0.16</v>
      </c>
      <c r="F47" s="1">
        <f>Estação!F58</f>
        <v>1.1299999999999999</v>
      </c>
      <c r="G47" s="1">
        <f>Estação!G58</f>
        <v>1.04</v>
      </c>
      <c r="H47" s="1">
        <f>Estação!H58</f>
        <v>2.17</v>
      </c>
      <c r="I47" s="1">
        <f>Estação!I58</f>
        <v>1.26</v>
      </c>
      <c r="J47" s="1">
        <f>Estação!J58</f>
        <v>19</v>
      </c>
      <c r="K47" s="1">
        <f>Estação!K58</f>
        <v>6</v>
      </c>
      <c r="L47" s="1">
        <f>Estação!L58</f>
        <v>27.3</v>
      </c>
      <c r="M47" s="1">
        <f>Estação!M58</f>
        <v>75.7</v>
      </c>
      <c r="N47" s="1">
        <f>Estação!N58</f>
        <v>1008.7</v>
      </c>
      <c r="O47" s="1">
        <f>Estação!O58</f>
        <v>3</v>
      </c>
      <c r="P47" s="1">
        <f>Estação!P58</f>
        <v>3.18</v>
      </c>
      <c r="Q47" s="1">
        <f>Estação!Q58</f>
        <v>42.02</v>
      </c>
      <c r="R47" s="1">
        <f>Estação!R58</f>
        <v>0</v>
      </c>
    </row>
    <row r="48" spans="1:18">
      <c r="A48" s="22">
        <v>44198.958333333336</v>
      </c>
      <c r="B48" s="1">
        <f>Estação!C59</f>
        <v>26</v>
      </c>
      <c r="C48" s="1">
        <v>36</v>
      </c>
      <c r="D48" s="1">
        <f>Estação!D59</f>
        <v>16.239999999999998</v>
      </c>
      <c r="E48" s="1">
        <f>Estação!E59</f>
        <v>0.16</v>
      </c>
      <c r="F48" s="1">
        <f>Estação!F59</f>
        <v>1.21</v>
      </c>
      <c r="G48" s="1">
        <f>Estação!G59</f>
        <v>0.79</v>
      </c>
      <c r="H48" s="1">
        <f>Estação!H59</f>
        <v>2</v>
      </c>
      <c r="I48" s="1">
        <f>Estação!I59</f>
        <v>1.69</v>
      </c>
      <c r="J48" s="1">
        <f>Estação!J59</f>
        <v>25</v>
      </c>
      <c r="K48" s="1">
        <f>Estação!K59</f>
        <v>14</v>
      </c>
      <c r="L48" s="1">
        <f>Estação!L59</f>
        <v>27.2</v>
      </c>
      <c r="M48" s="1">
        <f>Estação!M59</f>
        <v>76</v>
      </c>
      <c r="N48" s="1">
        <f>Estação!N59</f>
        <v>1008.7</v>
      </c>
      <c r="O48" s="1">
        <f>Estação!O59</f>
        <v>3</v>
      </c>
      <c r="P48" s="1">
        <f>Estação!P59</f>
        <v>3.32</v>
      </c>
      <c r="Q48" s="1">
        <f>Estação!Q59</f>
        <v>41.51</v>
      </c>
      <c r="R48" s="1">
        <f>Estação!R59</f>
        <v>0</v>
      </c>
    </row>
    <row r="49" spans="1:18">
      <c r="A49" s="22">
        <v>44198</v>
      </c>
      <c r="B49" s="1">
        <f>Estação!C60</f>
        <v>26.1</v>
      </c>
      <c r="C49" s="1">
        <v>36</v>
      </c>
      <c r="D49" s="1">
        <f>Estação!D60</f>
        <v>16.2</v>
      </c>
      <c r="E49" s="1">
        <f>Estação!E60</f>
        <v>0.16</v>
      </c>
      <c r="F49" s="1">
        <f>Estação!F60</f>
        <v>1.2</v>
      </c>
      <c r="G49" s="1">
        <f>Estação!G60</f>
        <v>0.71</v>
      </c>
      <c r="H49" s="1">
        <f>Estação!H60</f>
        <v>1.91</v>
      </c>
      <c r="I49" s="1">
        <f>Estação!I60</f>
        <v>1.68</v>
      </c>
      <c r="J49" s="1">
        <f>Estação!J60</f>
        <v>30</v>
      </c>
      <c r="K49" s="1">
        <f>Estação!K60</f>
        <v>9</v>
      </c>
      <c r="L49" s="1">
        <f>Estação!L60</f>
        <v>27</v>
      </c>
      <c r="M49" s="1">
        <f>Estação!M60</f>
        <v>75.400000000000006</v>
      </c>
      <c r="N49" s="1">
        <f>Estação!N60</f>
        <v>1008.3</v>
      </c>
      <c r="O49" s="1">
        <f>Estação!O60</f>
        <v>3</v>
      </c>
      <c r="P49" s="1">
        <f>Estação!P60</f>
        <v>3.42</v>
      </c>
      <c r="Q49" s="1">
        <f>Estação!Q60</f>
        <v>45.48</v>
      </c>
      <c r="R49" s="1">
        <f>Estação!R60</f>
        <v>0</v>
      </c>
    </row>
    <row r="50" spans="1:18">
      <c r="A50" s="22">
        <v>44199.041666666664</v>
      </c>
      <c r="B50" s="1">
        <f>Estação!C69</f>
        <v>26.1</v>
      </c>
      <c r="C50" s="1">
        <v>36</v>
      </c>
      <c r="D50" s="1">
        <f>Estação!D69</f>
        <v>17.23</v>
      </c>
      <c r="E50" s="1">
        <f>Estação!E69</f>
        <v>0.16</v>
      </c>
      <c r="F50" s="1">
        <f>Estação!F69</f>
        <v>1.07</v>
      </c>
      <c r="G50" s="1">
        <f>Estação!G69</f>
        <v>0.93</v>
      </c>
      <c r="H50" s="1">
        <f>Estação!H69</f>
        <v>2</v>
      </c>
      <c r="I50" s="1">
        <f>Estação!I69</f>
        <v>1.48</v>
      </c>
      <c r="J50" s="1">
        <f>Estação!J69</f>
        <v>22</v>
      </c>
      <c r="K50" s="1">
        <f>Estação!K69</f>
        <v>11</v>
      </c>
      <c r="L50" s="1">
        <f>Estação!L69</f>
        <v>27</v>
      </c>
      <c r="M50" s="1">
        <f>Estação!M69</f>
        <v>75.3</v>
      </c>
      <c r="N50" s="1">
        <f>Estação!N69</f>
        <v>1008.2</v>
      </c>
      <c r="O50" s="1">
        <f>Estação!O69</f>
        <v>3</v>
      </c>
      <c r="P50" s="1">
        <f>Estação!P69</f>
        <v>2.91</v>
      </c>
      <c r="Q50" s="1">
        <f>Estação!Q69</f>
        <v>49.98</v>
      </c>
      <c r="R50" s="1">
        <f>Estação!R69</f>
        <v>0</v>
      </c>
    </row>
    <row r="51" spans="1:18">
      <c r="A51" s="22">
        <v>44199.083333333336</v>
      </c>
      <c r="B51" s="1">
        <f>Estação!C70</f>
        <v>26.1</v>
      </c>
      <c r="C51" s="1">
        <v>36</v>
      </c>
      <c r="D51" s="1">
        <f>Estação!D70</f>
        <v>17.25</v>
      </c>
      <c r="E51" s="1">
        <f>Estação!E70</f>
        <v>0.11</v>
      </c>
      <c r="F51" s="1">
        <f>Estação!F70</f>
        <v>1.17</v>
      </c>
      <c r="G51" s="1">
        <f>Estação!G70</f>
        <v>0.65</v>
      </c>
      <c r="H51" s="1">
        <f>Estação!H70</f>
        <v>1.82</v>
      </c>
      <c r="I51" s="1">
        <f>Estação!I70</f>
        <v>3.04</v>
      </c>
      <c r="J51" s="1">
        <f>Estação!J70</f>
        <v>24</v>
      </c>
      <c r="K51" s="1">
        <f>Estação!K70</f>
        <v>9</v>
      </c>
      <c r="L51" s="1">
        <f>Estação!L70</f>
        <v>27</v>
      </c>
      <c r="M51" s="1">
        <f>Estação!M70</f>
        <v>74.7</v>
      </c>
      <c r="N51" s="1">
        <f>Estação!N70</f>
        <v>1007.9</v>
      </c>
      <c r="O51" s="1">
        <f>Estação!O70</f>
        <v>3</v>
      </c>
      <c r="P51" s="1">
        <f>Estação!P70</f>
        <v>2.95</v>
      </c>
      <c r="Q51" s="1">
        <f>Estação!Q70</f>
        <v>56.6</v>
      </c>
      <c r="R51" s="1">
        <f>Estação!R70</f>
        <v>0</v>
      </c>
    </row>
    <row r="52" spans="1:18">
      <c r="A52" s="22">
        <v>44199.125</v>
      </c>
      <c r="B52" s="1">
        <f>Estação!C71</f>
        <v>26</v>
      </c>
      <c r="C52" s="1">
        <v>36</v>
      </c>
      <c r="D52" s="1">
        <f>Estação!D71</f>
        <v>17.149999999999999</v>
      </c>
      <c r="E52" s="1">
        <f>Estação!E71</f>
        <v>0.11</v>
      </c>
      <c r="F52" s="1">
        <f>Estação!F71</f>
        <v>1.08</v>
      </c>
      <c r="G52" s="1">
        <f>Estação!G71</f>
        <v>0.38</v>
      </c>
      <c r="H52" s="1">
        <f>Estação!H71</f>
        <v>1.46</v>
      </c>
      <c r="I52" s="1">
        <f>Estação!I71</f>
        <v>3.32</v>
      </c>
      <c r="J52" s="1">
        <f>Estação!J71</f>
        <v>27</v>
      </c>
      <c r="K52" s="1">
        <f>Estação!K71</f>
        <v>14</v>
      </c>
      <c r="L52" s="1">
        <f>Estação!L71</f>
        <v>26.8</v>
      </c>
      <c r="M52" s="1">
        <f>Estação!M71</f>
        <v>75.2</v>
      </c>
      <c r="N52" s="1">
        <f>Estação!N71</f>
        <v>1007.9</v>
      </c>
      <c r="O52" s="1">
        <f>Estação!O71</f>
        <v>3</v>
      </c>
      <c r="P52" s="1">
        <f>Estação!P71</f>
        <v>2.61</v>
      </c>
      <c r="Q52" s="1">
        <f>Estação!Q71</f>
        <v>54.09</v>
      </c>
      <c r="R52" s="1">
        <f>Estação!R71</f>
        <v>0</v>
      </c>
    </row>
    <row r="53" spans="1:18">
      <c r="A53" s="22">
        <v>44199.166666666664</v>
      </c>
      <c r="B53" s="1">
        <f>Estação!C72</f>
        <v>25.9</v>
      </c>
      <c r="C53" s="1">
        <v>36</v>
      </c>
      <c r="D53" s="1">
        <f>Estação!D72</f>
        <v>16.940000000000001</v>
      </c>
      <c r="E53" s="1">
        <f>Estação!E72</f>
        <v>0.11</v>
      </c>
      <c r="F53" s="1">
        <f>Estação!F72</f>
        <v>1.03</v>
      </c>
      <c r="G53" s="1">
        <f>Estação!G72</f>
        <v>0.3</v>
      </c>
      <c r="H53" s="1">
        <f>Estação!H72</f>
        <v>1.33</v>
      </c>
      <c r="I53" s="1">
        <f>Estação!I72</f>
        <v>2.99</v>
      </c>
      <c r="J53" s="1">
        <f>Estação!J72</f>
        <v>24</v>
      </c>
      <c r="K53" s="1">
        <f>Estação!K72</f>
        <v>10</v>
      </c>
      <c r="L53" s="1">
        <f>Estação!L72</f>
        <v>26.8</v>
      </c>
      <c r="M53" s="1">
        <f>Estação!M72</f>
        <v>75.7</v>
      </c>
      <c r="N53" s="1">
        <f>Estação!N72</f>
        <v>1007.9</v>
      </c>
      <c r="O53" s="1">
        <f>Estação!O72</f>
        <v>3</v>
      </c>
      <c r="P53" s="1">
        <f>Estação!P72</f>
        <v>2.8</v>
      </c>
      <c r="Q53" s="1">
        <f>Estação!Q72</f>
        <v>63.96</v>
      </c>
      <c r="R53" s="1">
        <f>Estação!R72</f>
        <v>0</v>
      </c>
    </row>
    <row r="54" spans="1:18">
      <c r="A54" s="22">
        <v>44199.208333333336</v>
      </c>
      <c r="B54" s="1">
        <f>Estação!C73</f>
        <v>26</v>
      </c>
      <c r="C54" s="1">
        <v>36</v>
      </c>
      <c r="D54" s="1">
        <f>Estação!D73</f>
        <v>16.71</v>
      </c>
      <c r="E54" s="1">
        <f>Estação!E73</f>
        <v>0.11</v>
      </c>
      <c r="F54" s="1">
        <f>Estação!F73</f>
        <v>0.87</v>
      </c>
      <c r="G54" s="1">
        <f>Estação!G73</f>
        <v>0.44</v>
      </c>
      <c r="H54" s="1">
        <f>Estação!H73</f>
        <v>1.31</v>
      </c>
      <c r="I54" s="1">
        <f>Estação!I73</f>
        <v>3.09</v>
      </c>
      <c r="J54" s="1">
        <f>Estação!J73</f>
        <v>27</v>
      </c>
      <c r="K54" s="1">
        <f>Estação!K73</f>
        <v>10</v>
      </c>
      <c r="L54" s="1">
        <f>Estação!L73</f>
        <v>26.7</v>
      </c>
      <c r="M54" s="1">
        <f>Estação!M73</f>
        <v>75.5</v>
      </c>
      <c r="N54" s="1">
        <f>Estação!N73</f>
        <v>1007.9</v>
      </c>
      <c r="O54" s="1">
        <f>Estação!O73</f>
        <v>2</v>
      </c>
      <c r="P54" s="1">
        <f>Estação!P73</f>
        <v>2.64</v>
      </c>
      <c r="Q54" s="1">
        <f>Estação!Q73</f>
        <v>58.62</v>
      </c>
      <c r="R54" s="1">
        <f>Estação!R73</f>
        <v>0</v>
      </c>
    </row>
    <row r="55" spans="1:18">
      <c r="A55" s="22">
        <v>44199.25</v>
      </c>
      <c r="B55" s="1">
        <f>Estação!C74</f>
        <v>26.2</v>
      </c>
      <c r="C55" s="1">
        <v>36</v>
      </c>
      <c r="D55" s="1">
        <f>Estação!D74</f>
        <v>16.739999999999998</v>
      </c>
      <c r="E55" s="1">
        <f>Estação!E74</f>
        <v>0.11</v>
      </c>
      <c r="F55" s="1">
        <f>Estação!F74</f>
        <v>1.1299999999999999</v>
      </c>
      <c r="G55" s="1">
        <f>Estação!G74</f>
        <v>0.61</v>
      </c>
      <c r="H55" s="1">
        <f>Estação!H74</f>
        <v>1.74</v>
      </c>
      <c r="I55" s="1">
        <f>Estação!I74</f>
        <v>3.37</v>
      </c>
      <c r="J55" s="1">
        <f>Estação!J74</f>
        <v>23</v>
      </c>
      <c r="K55" s="1">
        <f>Estação!K74</f>
        <v>9</v>
      </c>
      <c r="L55" s="1">
        <f>Estação!L74</f>
        <v>26.6</v>
      </c>
      <c r="M55" s="1">
        <f>Estação!M74</f>
        <v>75.3</v>
      </c>
      <c r="N55" s="1">
        <f>Estação!N74</f>
        <v>1008.4</v>
      </c>
      <c r="O55" s="1">
        <f>Estação!O74</f>
        <v>3</v>
      </c>
      <c r="P55" s="1">
        <f>Estação!P74</f>
        <v>2.39</v>
      </c>
      <c r="Q55" s="1">
        <f>Estação!Q74</f>
        <v>54.98</v>
      </c>
      <c r="R55" s="1">
        <f>Estação!R74</f>
        <v>0</v>
      </c>
    </row>
    <row r="56" spans="1:18">
      <c r="A56" s="22">
        <v>44199.291666666664</v>
      </c>
      <c r="B56" s="1">
        <f>Estação!C75</f>
        <v>26.1</v>
      </c>
      <c r="C56" s="1">
        <v>36</v>
      </c>
      <c r="D56" s="1">
        <f>Estação!D75</f>
        <v>16.29</v>
      </c>
      <c r="E56" s="1">
        <f>Estação!E75</f>
        <v>0.12</v>
      </c>
      <c r="F56" s="1">
        <f>Estação!F75</f>
        <v>1.1599999999999999</v>
      </c>
      <c r="G56" s="1">
        <f>Estação!G75</f>
        <v>0.87</v>
      </c>
      <c r="H56" s="1">
        <f>Estação!H75</f>
        <v>2.0299999999999998</v>
      </c>
      <c r="I56" s="1">
        <f>Estação!I75</f>
        <v>3.02</v>
      </c>
      <c r="J56" s="1">
        <f>Estação!J75</f>
        <v>26</v>
      </c>
      <c r="K56" s="1">
        <f>Estação!K75</f>
        <v>11</v>
      </c>
      <c r="L56" s="1">
        <f>Estação!L75</f>
        <v>26.7</v>
      </c>
      <c r="M56" s="1">
        <f>Estação!M75</f>
        <v>75</v>
      </c>
      <c r="N56" s="1">
        <f>Estação!N75</f>
        <v>1009</v>
      </c>
      <c r="O56" s="1">
        <f>Estação!O75</f>
        <v>10</v>
      </c>
      <c r="P56" s="1">
        <f>Estação!P75</f>
        <v>1.98</v>
      </c>
      <c r="Q56" s="1">
        <f>Estação!Q75</f>
        <v>62.39</v>
      </c>
      <c r="R56" s="1">
        <f>Estação!R75</f>
        <v>0</v>
      </c>
    </row>
    <row r="57" spans="1:18">
      <c r="A57" s="22">
        <v>44199.333333333336</v>
      </c>
      <c r="B57" s="1">
        <f>Estação!C76</f>
        <v>26</v>
      </c>
      <c r="C57" s="1">
        <v>36</v>
      </c>
      <c r="D57" s="1">
        <f>Estação!D76</f>
        <v>16.149999999999999</v>
      </c>
      <c r="E57" s="1">
        <f>Estação!E76</f>
        <v>0.13</v>
      </c>
      <c r="F57" s="1">
        <f>Estação!F76</f>
        <v>1.3</v>
      </c>
      <c r="G57" s="1">
        <f>Estação!G76</f>
        <v>1.1000000000000001</v>
      </c>
      <c r="H57" s="1">
        <f>Estação!H76</f>
        <v>2.41</v>
      </c>
      <c r="I57" s="1">
        <f>Estação!I76</f>
        <v>2.87</v>
      </c>
      <c r="J57" s="1">
        <f>Estação!J76</f>
        <v>26</v>
      </c>
      <c r="K57" s="1">
        <f>Estação!K76</f>
        <v>13</v>
      </c>
      <c r="L57" s="1">
        <f>Estação!L76</f>
        <v>27.2</v>
      </c>
      <c r="M57" s="1">
        <f>Estação!M76</f>
        <v>73.400000000000006</v>
      </c>
      <c r="N57" s="1">
        <f>Estação!N76</f>
        <v>1009.2</v>
      </c>
      <c r="O57" s="1">
        <f>Estação!O76</f>
        <v>99</v>
      </c>
      <c r="P57" s="1">
        <f>Estação!P76</f>
        <v>2.46</v>
      </c>
      <c r="Q57" s="1">
        <f>Estação!Q76</f>
        <v>59.6</v>
      </c>
      <c r="R57" s="1">
        <f>Estação!R76</f>
        <v>0</v>
      </c>
    </row>
    <row r="58" spans="1:18">
      <c r="A58" s="22">
        <v>44199.375</v>
      </c>
      <c r="B58" s="1">
        <f>Estação!C77</f>
        <v>25.8</v>
      </c>
      <c r="C58" s="1">
        <v>36</v>
      </c>
      <c r="D58" s="1">
        <f>Estação!D77</f>
        <v>17.579999999999998</v>
      </c>
      <c r="E58" s="1">
        <f>Estação!E77</f>
        <v>0.12</v>
      </c>
      <c r="F58" s="1">
        <f>Estação!F77</f>
        <v>1.3</v>
      </c>
      <c r="G58" s="1">
        <f>Estação!G77</f>
        <v>0.53</v>
      </c>
      <c r="H58" s="1">
        <f>Estação!H77</f>
        <v>1.84</v>
      </c>
      <c r="I58" s="1">
        <f>Estação!I77</f>
        <v>2.99</v>
      </c>
      <c r="J58" s="1">
        <f>Estação!J77</f>
        <v>25</v>
      </c>
      <c r="K58" s="1">
        <f>Estação!K77</f>
        <v>13</v>
      </c>
      <c r="L58" s="1">
        <f>Estação!L77</f>
        <v>28</v>
      </c>
      <c r="M58" s="1">
        <f>Estação!M77</f>
        <v>69.3</v>
      </c>
      <c r="N58" s="1">
        <f>Estação!N77</f>
        <v>1009.1</v>
      </c>
      <c r="O58" s="1">
        <f>Estação!O77</f>
        <v>284</v>
      </c>
      <c r="P58" s="1">
        <f>Estação!P77</f>
        <v>4.1100000000000003</v>
      </c>
      <c r="Q58" s="1">
        <f>Estação!Q77</f>
        <v>59.23</v>
      </c>
      <c r="R58" s="1">
        <f>Estação!R77</f>
        <v>0</v>
      </c>
    </row>
    <row r="59" spans="1:18">
      <c r="A59" s="22">
        <v>44199.416666666664</v>
      </c>
      <c r="B59" s="1">
        <f>Estação!C78</f>
        <v>25.8</v>
      </c>
      <c r="C59" s="1">
        <v>36</v>
      </c>
      <c r="D59" s="1">
        <f>Estação!D78</f>
        <v>17.13</v>
      </c>
      <c r="E59" s="1">
        <f>Estação!E78</f>
        <v>0.13</v>
      </c>
      <c r="F59" s="1">
        <f>Estação!F78</f>
        <v>1.46</v>
      </c>
      <c r="G59" s="1">
        <f>Estação!G78</f>
        <v>0.54</v>
      </c>
      <c r="H59" s="1">
        <f>Estação!H78</f>
        <v>2</v>
      </c>
      <c r="I59" s="1">
        <f>Estação!I78</f>
        <v>3.28</v>
      </c>
      <c r="J59" s="1">
        <f>Estação!J78</f>
        <v>23</v>
      </c>
      <c r="K59" s="1">
        <f>Estação!K78</f>
        <v>11</v>
      </c>
      <c r="L59" s="1">
        <f>Estação!L78</f>
        <v>28.4</v>
      </c>
      <c r="M59" s="1">
        <f>Estação!M78</f>
        <v>68.3</v>
      </c>
      <c r="N59" s="1">
        <f>Estação!N78</f>
        <v>1009.3</v>
      </c>
      <c r="O59" s="1">
        <f>Estação!O78</f>
        <v>393</v>
      </c>
      <c r="P59" s="1">
        <f>Estação!P78</f>
        <v>3.42</v>
      </c>
      <c r="Q59" s="1">
        <f>Estação!Q78</f>
        <v>63.86</v>
      </c>
      <c r="R59" s="1">
        <f>Estação!R78</f>
        <v>0</v>
      </c>
    </row>
    <row r="60" spans="1:18">
      <c r="A60" s="22">
        <v>44199.458333333336</v>
      </c>
      <c r="B60" s="1">
        <f>Estação!C79</f>
        <v>25.9</v>
      </c>
      <c r="C60" s="1">
        <v>36</v>
      </c>
      <c r="D60" s="1">
        <f>Estação!D79</f>
        <v>18.079999999999998</v>
      </c>
      <c r="E60" s="1">
        <f>Estação!E79</f>
        <v>0.13</v>
      </c>
      <c r="F60" s="1">
        <f>Estação!F79</f>
        <v>1.2</v>
      </c>
      <c r="G60" s="1">
        <f>Estação!G79</f>
        <v>0.56000000000000005</v>
      </c>
      <c r="H60" s="1">
        <f>Estação!H79</f>
        <v>1.76</v>
      </c>
      <c r="I60" s="1">
        <f>Estação!I79</f>
        <v>3.33</v>
      </c>
      <c r="J60" s="1">
        <f>Estação!J79</f>
        <v>24</v>
      </c>
      <c r="K60" s="1">
        <f>Estação!K79</f>
        <v>16</v>
      </c>
      <c r="L60" s="1">
        <f>Estação!L79</f>
        <v>29.2</v>
      </c>
      <c r="M60" s="1">
        <f>Estação!M79</f>
        <v>63.7</v>
      </c>
      <c r="N60" s="1">
        <f>Estação!N79</f>
        <v>1009.1</v>
      </c>
      <c r="O60" s="1">
        <f>Estação!O79</f>
        <v>714</v>
      </c>
      <c r="P60" s="1">
        <f>Estação!P79</f>
        <v>4.38</v>
      </c>
      <c r="Q60" s="1">
        <f>Estação!Q79</f>
        <v>59.45</v>
      </c>
      <c r="R60" s="1">
        <f>Estação!R79</f>
        <v>0</v>
      </c>
    </row>
    <row r="61" spans="1:18">
      <c r="A61" s="22">
        <v>44199.5</v>
      </c>
      <c r="B61" s="1">
        <f>Estação!C80</f>
        <v>25.7</v>
      </c>
      <c r="C61" s="1">
        <v>36</v>
      </c>
      <c r="D61" s="1">
        <f>Estação!D80</f>
        <v>18.579999999999998</v>
      </c>
      <c r="E61" s="1">
        <f>Estação!E80</f>
        <v>0.1</v>
      </c>
      <c r="F61" s="1">
        <f>Estação!F80</f>
        <v>1.4</v>
      </c>
      <c r="G61" s="1">
        <f>Estação!G80</f>
        <v>0.56000000000000005</v>
      </c>
      <c r="H61" s="1">
        <f>Estação!H80</f>
        <v>1.96</v>
      </c>
      <c r="I61" s="1">
        <f>Estação!I80</f>
        <v>3.52</v>
      </c>
      <c r="J61" s="1">
        <f>Estação!J80</f>
        <v>23</v>
      </c>
      <c r="K61" s="1">
        <f>Estação!K80</f>
        <v>10</v>
      </c>
      <c r="L61" s="1">
        <f>Estação!L80</f>
        <v>29.9</v>
      </c>
      <c r="M61" s="1">
        <f>Estação!M80</f>
        <v>59.3</v>
      </c>
      <c r="N61" s="1">
        <f>Estação!N80</f>
        <v>1009.1</v>
      </c>
      <c r="O61" s="1">
        <f>Estação!O80</f>
        <v>952</v>
      </c>
      <c r="P61" s="1">
        <f>Estação!P80</f>
        <v>4.84</v>
      </c>
      <c r="Q61" s="1">
        <f>Estação!Q80</f>
        <v>59.71</v>
      </c>
      <c r="R61" s="1">
        <f>Estação!R80</f>
        <v>0</v>
      </c>
    </row>
    <row r="62" spans="1:18">
      <c r="A62" s="22">
        <v>44199.541666666664</v>
      </c>
      <c r="B62" s="1">
        <f>Estação!C81</f>
        <v>25.7</v>
      </c>
      <c r="C62" s="1">
        <v>36</v>
      </c>
      <c r="D62" s="1">
        <f>Estação!D81</f>
        <v>18.79</v>
      </c>
      <c r="E62" s="1">
        <f>Estação!E81</f>
        <v>0.08</v>
      </c>
      <c r="F62" s="1">
        <f>Estação!F81</f>
        <v>1.38</v>
      </c>
      <c r="G62" s="1">
        <f>Estação!G81</f>
        <v>0.46</v>
      </c>
      <c r="H62" s="1">
        <f>Estação!H81</f>
        <v>1.84</v>
      </c>
      <c r="I62" s="1">
        <f>Estação!I81</f>
        <v>3.66</v>
      </c>
      <c r="J62" s="1">
        <f>Estação!J81</f>
        <v>25</v>
      </c>
      <c r="K62" s="1">
        <f>Estação!K81</f>
        <v>12</v>
      </c>
      <c r="L62" s="1">
        <f>Estação!L81</f>
        <v>29.9</v>
      </c>
      <c r="M62" s="1">
        <f>Estação!M81</f>
        <v>60.3</v>
      </c>
      <c r="N62" s="1">
        <f>Estação!N81</f>
        <v>1008.8</v>
      </c>
      <c r="O62" s="1">
        <f>Estação!O81</f>
        <v>763</v>
      </c>
      <c r="P62" s="1">
        <f>Estação!P81</f>
        <v>4.51</v>
      </c>
      <c r="Q62" s="1">
        <f>Estação!Q81</f>
        <v>53.62</v>
      </c>
      <c r="R62" s="1">
        <f>Estação!R81</f>
        <v>0</v>
      </c>
    </row>
    <row r="63" spans="1:18">
      <c r="A63" s="22">
        <v>44199.583333333336</v>
      </c>
      <c r="B63" s="1">
        <f>Estação!C82</f>
        <v>25.6</v>
      </c>
      <c r="C63" s="1">
        <v>36</v>
      </c>
      <c r="D63" s="1">
        <f>Estação!D82</f>
        <v>20.28</v>
      </c>
      <c r="E63" s="1">
        <f>Estação!E82</f>
        <v>0.09</v>
      </c>
      <c r="F63" s="1">
        <f>Estação!F82</f>
        <v>1.31</v>
      </c>
      <c r="G63" s="1">
        <f>Estação!G82</f>
        <v>0.46</v>
      </c>
      <c r="H63" s="1">
        <f>Estação!H82</f>
        <v>1.76</v>
      </c>
      <c r="I63" s="1">
        <f>Estação!I82</f>
        <v>3.78</v>
      </c>
      <c r="J63" s="1">
        <f>Estação!J82</f>
        <v>21</v>
      </c>
      <c r="K63" s="1">
        <f>Estação!K82</f>
        <v>15</v>
      </c>
      <c r="L63" s="1">
        <f>Estação!L82</f>
        <v>30.2</v>
      </c>
      <c r="M63" s="1">
        <f>Estação!M82</f>
        <v>58.7</v>
      </c>
      <c r="N63" s="1">
        <f>Estação!N82</f>
        <v>1008.2</v>
      </c>
      <c r="O63" s="1">
        <f>Estação!O82</f>
        <v>680</v>
      </c>
      <c r="P63" s="1">
        <f>Estação!P82</f>
        <v>4.43</v>
      </c>
      <c r="Q63" s="1">
        <f>Estação!Q82</f>
        <v>63.04</v>
      </c>
      <c r="R63" s="1">
        <f>Estação!R82</f>
        <v>0</v>
      </c>
    </row>
    <row r="64" spans="1:18">
      <c r="A64" s="22">
        <v>44199.625</v>
      </c>
      <c r="B64" s="1">
        <f>Estação!C83</f>
        <v>25.5</v>
      </c>
      <c r="C64" s="1">
        <v>36</v>
      </c>
      <c r="D64" s="1">
        <f>Estação!D83</f>
        <v>18.72</v>
      </c>
      <c r="E64" s="1">
        <f>Estação!E83</f>
        <v>0.09</v>
      </c>
      <c r="F64" s="1">
        <f>Estação!F83</f>
        <v>1.36</v>
      </c>
      <c r="G64" s="1">
        <f>Estação!G83</f>
        <v>0.42</v>
      </c>
      <c r="H64" s="1">
        <f>Estação!H83</f>
        <v>1.78</v>
      </c>
      <c r="I64" s="1">
        <f>Estação!I83</f>
        <v>3.77</v>
      </c>
      <c r="J64" s="1">
        <f>Estação!J83</f>
        <v>27</v>
      </c>
      <c r="K64" s="1">
        <f>Estação!K83</f>
        <v>13</v>
      </c>
      <c r="L64" s="1">
        <f>Estação!L83</f>
        <v>30.2</v>
      </c>
      <c r="M64" s="1">
        <f>Estação!M83</f>
        <v>58.5</v>
      </c>
      <c r="N64" s="1">
        <f>Estação!N83</f>
        <v>1007.8</v>
      </c>
      <c r="O64" s="1">
        <f>Estação!O83</f>
        <v>378</v>
      </c>
      <c r="P64" s="1">
        <f>Estação!P83</f>
        <v>4.5599999999999996</v>
      </c>
      <c r="Q64" s="1">
        <f>Estação!Q83</f>
        <v>53.4</v>
      </c>
      <c r="R64" s="1">
        <f>Estação!R83</f>
        <v>0</v>
      </c>
    </row>
    <row r="65" spans="1:18">
      <c r="A65" s="22">
        <v>44199.666666666664</v>
      </c>
      <c r="B65" s="1">
        <f>Estação!C84</f>
        <v>25.4</v>
      </c>
      <c r="C65" s="1">
        <v>36</v>
      </c>
      <c r="D65" s="1">
        <f>Estação!D84</f>
        <v>19.66</v>
      </c>
      <c r="E65" s="1">
        <f>Estação!E84</f>
        <v>0.12</v>
      </c>
      <c r="F65" s="1">
        <f>Estação!F84</f>
        <v>1.43</v>
      </c>
      <c r="G65" s="1">
        <f>Estação!G84</f>
        <v>0.44</v>
      </c>
      <c r="H65" s="1">
        <f>Estação!H84</f>
        <v>1.86</v>
      </c>
      <c r="I65" s="1">
        <f>Estação!I84</f>
        <v>3.92</v>
      </c>
      <c r="J65" s="1">
        <f>Estação!J84</f>
        <v>23</v>
      </c>
      <c r="K65" s="1">
        <f>Estação!K84</f>
        <v>11</v>
      </c>
      <c r="L65" s="1">
        <f>Estação!L84</f>
        <v>30</v>
      </c>
      <c r="M65" s="1">
        <f>Estação!M84</f>
        <v>61.5</v>
      </c>
      <c r="N65" s="1">
        <f>Estação!N84</f>
        <v>1007.1</v>
      </c>
      <c r="O65" s="1">
        <f>Estação!O84</f>
        <v>337</v>
      </c>
      <c r="P65" s="1">
        <f>Estação!P84</f>
        <v>4.58</v>
      </c>
      <c r="Q65" s="1">
        <f>Estação!Q84</f>
        <v>45.77</v>
      </c>
      <c r="R65" s="1">
        <f>Estação!R84</f>
        <v>0</v>
      </c>
    </row>
    <row r="66" spans="1:18">
      <c r="A66" s="22">
        <v>44199.708333333336</v>
      </c>
      <c r="B66" s="1">
        <f>Estação!C85</f>
        <v>25.7</v>
      </c>
      <c r="C66" s="1">
        <v>36</v>
      </c>
      <c r="D66" s="1">
        <f>Estação!D85</f>
        <v>21.11</v>
      </c>
      <c r="E66" s="1">
        <f>Estação!E85</f>
        <v>0.12</v>
      </c>
      <c r="F66" s="1">
        <f>Estação!F85</f>
        <v>1.31</v>
      </c>
      <c r="G66" s="1">
        <f>Estação!G85</f>
        <v>0.56000000000000005</v>
      </c>
      <c r="H66" s="1">
        <f>Estação!H85</f>
        <v>1.87</v>
      </c>
      <c r="I66" s="1">
        <f>Estação!I85</f>
        <v>3.9</v>
      </c>
      <c r="J66" s="1">
        <f>Estação!J85</f>
        <v>29</v>
      </c>
      <c r="K66" s="1">
        <f>Estação!K85</f>
        <v>9</v>
      </c>
      <c r="L66" s="1">
        <f>Estação!L85</f>
        <v>29.7</v>
      </c>
      <c r="M66" s="1">
        <f>Estação!M85</f>
        <v>63.7</v>
      </c>
      <c r="N66" s="1">
        <f>Estação!N85</f>
        <v>1006.8</v>
      </c>
      <c r="O66" s="1">
        <f>Estação!O85</f>
        <v>366</v>
      </c>
      <c r="P66" s="1">
        <f>Estação!P85</f>
        <v>4.17</v>
      </c>
      <c r="Q66" s="1">
        <f>Estação!Q85</f>
        <v>40.9</v>
      </c>
      <c r="R66" s="1">
        <f>Estação!R85</f>
        <v>0</v>
      </c>
    </row>
    <row r="67" spans="1:18">
      <c r="A67" s="22">
        <v>44199.75</v>
      </c>
      <c r="B67" s="1">
        <f>Estação!C86</f>
        <v>25.8</v>
      </c>
      <c r="C67" s="1">
        <v>36</v>
      </c>
      <c r="D67" s="1">
        <f>Estação!D86</f>
        <v>17.77</v>
      </c>
      <c r="E67" s="1">
        <f>Estação!E86</f>
        <v>0.11</v>
      </c>
      <c r="F67" s="1">
        <f>Estação!F86</f>
        <v>1.29</v>
      </c>
      <c r="G67" s="1">
        <f>Estação!G86</f>
        <v>0.56999999999999995</v>
      </c>
      <c r="H67" s="1">
        <f>Estação!H86</f>
        <v>1.85</v>
      </c>
      <c r="I67" s="1">
        <f>Estação!I86</f>
        <v>4.09</v>
      </c>
      <c r="J67" s="1">
        <f>Estação!J86</f>
        <v>25</v>
      </c>
      <c r="K67" s="1">
        <f>Estação!K86</f>
        <v>11</v>
      </c>
      <c r="L67" s="1">
        <f>Estação!L86</f>
        <v>29.1</v>
      </c>
      <c r="M67" s="1">
        <f>Estação!M86</f>
        <v>66.7</v>
      </c>
      <c r="N67" s="1">
        <f>Estação!N86</f>
        <v>1006.9</v>
      </c>
      <c r="O67" s="1">
        <f>Estação!O86</f>
        <v>199</v>
      </c>
      <c r="P67" s="1">
        <f>Estação!P86</f>
        <v>3.6</v>
      </c>
      <c r="Q67" s="1">
        <f>Estação!Q86</f>
        <v>40.93</v>
      </c>
      <c r="R67" s="1">
        <f>Estação!R86</f>
        <v>0</v>
      </c>
    </row>
    <row r="68" spans="1:18">
      <c r="A68" s="22">
        <v>44199.791666666664</v>
      </c>
      <c r="B68" s="1">
        <f>Estação!C87</f>
        <v>25.9</v>
      </c>
      <c r="C68" s="1">
        <v>36</v>
      </c>
      <c r="D68" s="1">
        <f>Estação!D87</f>
        <v>14.58</v>
      </c>
      <c r="E68" s="1">
        <f>Estação!E87</f>
        <v>0.14000000000000001</v>
      </c>
      <c r="F68" s="1">
        <f>Estação!F87</f>
        <v>1.35</v>
      </c>
      <c r="G68" s="1">
        <f>Estação!G87</f>
        <v>1.67</v>
      </c>
      <c r="H68" s="1">
        <f>Estação!H87</f>
        <v>3.02</v>
      </c>
      <c r="I68" s="1">
        <f>Estação!I87</f>
        <v>3.93</v>
      </c>
      <c r="J68" s="1">
        <f>Estação!J87</f>
        <v>35</v>
      </c>
      <c r="K68" s="1">
        <f>Estação!K87</f>
        <v>16</v>
      </c>
      <c r="L68" s="1">
        <f>Estação!L87</f>
        <v>28.3</v>
      </c>
      <c r="M68" s="1">
        <f>Estação!M87</f>
        <v>71.3</v>
      </c>
      <c r="N68" s="1">
        <f>Estação!N87</f>
        <v>1007.4</v>
      </c>
      <c r="O68" s="1">
        <f>Estação!O87</f>
        <v>29</v>
      </c>
      <c r="P68" s="1">
        <f>Estação!P87</f>
        <v>2.98</v>
      </c>
      <c r="Q68" s="1">
        <f>Estação!Q87</f>
        <v>42.17</v>
      </c>
      <c r="R68" s="1">
        <f>Estação!R87</f>
        <v>0</v>
      </c>
    </row>
    <row r="69" spans="1:18">
      <c r="A69" s="22">
        <v>44199.833333333336</v>
      </c>
      <c r="B69" s="1">
        <f>Estação!C88</f>
        <v>26.2</v>
      </c>
      <c r="C69" s="1">
        <v>36</v>
      </c>
      <c r="D69" s="1">
        <f>Estação!D88</f>
        <v>14.06</v>
      </c>
      <c r="E69" s="1">
        <f>Estação!E88</f>
        <v>0.13</v>
      </c>
      <c r="F69" s="1">
        <f>Estação!F88</f>
        <v>1.24</v>
      </c>
      <c r="G69" s="1">
        <f>Estação!G88</f>
        <v>2.02</v>
      </c>
      <c r="H69" s="1">
        <f>Estação!H88</f>
        <v>3.26</v>
      </c>
      <c r="I69" s="1">
        <f>Estação!I88</f>
        <v>3.55</v>
      </c>
      <c r="J69" s="1">
        <f>Estação!J88</f>
        <v>28</v>
      </c>
      <c r="K69" s="1">
        <f>Estação!K88</f>
        <v>14</v>
      </c>
      <c r="L69" s="1">
        <f>Estação!L88</f>
        <v>27.6</v>
      </c>
      <c r="M69" s="1">
        <f>Estação!M88</f>
        <v>73.7</v>
      </c>
      <c r="N69" s="1">
        <f>Estação!N88</f>
        <v>1007.5</v>
      </c>
      <c r="O69" s="1">
        <f>Estação!O88</f>
        <v>2</v>
      </c>
      <c r="P69" s="1">
        <f>Estação!P88</f>
        <v>2.5099999999999998</v>
      </c>
      <c r="Q69" s="1">
        <f>Estação!Q88</f>
        <v>45.82</v>
      </c>
      <c r="R69" s="1">
        <f>Estação!R88</f>
        <v>0</v>
      </c>
    </row>
    <row r="70" spans="1:18">
      <c r="A70" s="22">
        <v>44199.875</v>
      </c>
      <c r="B70" s="1">
        <f>Estação!C89</f>
        <v>26.2</v>
      </c>
      <c r="C70" s="1">
        <v>36</v>
      </c>
      <c r="D70" s="1">
        <f>Estação!D89</f>
        <v>15.11</v>
      </c>
      <c r="E70" s="1">
        <f>Estação!E89</f>
        <v>0.14000000000000001</v>
      </c>
      <c r="F70" s="1">
        <f>Estação!F89</f>
        <v>1.23</v>
      </c>
      <c r="G70" s="1">
        <f>Estação!G89</f>
        <v>2.02</v>
      </c>
      <c r="H70" s="1">
        <f>Estação!H89</f>
        <v>3.25</v>
      </c>
      <c r="I70" s="1">
        <f>Estação!I89</f>
        <v>3.17</v>
      </c>
      <c r="J70" s="1">
        <f>Estação!J89</f>
        <v>27</v>
      </c>
      <c r="K70" s="1">
        <f>Estação!K89</f>
        <v>11</v>
      </c>
      <c r="L70" s="1">
        <f>Estação!L89</f>
        <v>27.4</v>
      </c>
      <c r="M70" s="1">
        <f>Estação!M89</f>
        <v>75.3</v>
      </c>
      <c r="N70" s="1">
        <f>Estação!N89</f>
        <v>1007.9</v>
      </c>
      <c r="O70" s="1">
        <f>Estação!O89</f>
        <v>2</v>
      </c>
      <c r="P70" s="1">
        <f>Estação!P89</f>
        <v>2.4</v>
      </c>
      <c r="Q70" s="1">
        <f>Estação!Q89</f>
        <v>46.39</v>
      </c>
      <c r="R70" s="1">
        <f>Estação!R89</f>
        <v>0</v>
      </c>
    </row>
    <row r="71" spans="1:18">
      <c r="A71" s="22">
        <v>44199.916666666664</v>
      </c>
      <c r="B71" s="1">
        <f>Estação!C90</f>
        <v>26</v>
      </c>
      <c r="C71" s="1">
        <v>36</v>
      </c>
      <c r="D71" s="1">
        <f>Estação!D90</f>
        <v>12.99</v>
      </c>
      <c r="E71" s="1">
        <f>Estação!E90</f>
        <v>0.14000000000000001</v>
      </c>
      <c r="F71" s="1">
        <f>Estação!F90</f>
        <v>1.35</v>
      </c>
      <c r="G71" s="1">
        <f>Estação!G90</f>
        <v>1.84</v>
      </c>
      <c r="H71" s="1">
        <f>Estação!H90</f>
        <v>3.19</v>
      </c>
      <c r="I71" s="1">
        <f>Estação!I90</f>
        <v>3.47</v>
      </c>
      <c r="J71" s="1">
        <f>Estação!J90</f>
        <v>26</v>
      </c>
      <c r="K71" s="1">
        <f>Estação!K90</f>
        <v>9</v>
      </c>
      <c r="L71" s="1">
        <f>Estação!L90</f>
        <v>27.4</v>
      </c>
      <c r="M71" s="1">
        <f>Estação!M90</f>
        <v>75.400000000000006</v>
      </c>
      <c r="N71" s="1">
        <f>Estação!N90</f>
        <v>1008.4</v>
      </c>
      <c r="O71" s="1">
        <f>Estação!O90</f>
        <v>3</v>
      </c>
      <c r="P71" s="1">
        <f>Estação!P90</f>
        <v>2.83</v>
      </c>
      <c r="Q71" s="1">
        <f>Estação!Q90</f>
        <v>41.83</v>
      </c>
      <c r="R71" s="1">
        <f>Estação!R90</f>
        <v>0</v>
      </c>
    </row>
    <row r="72" spans="1:18">
      <c r="A72" s="22">
        <v>44199.958333333336</v>
      </c>
      <c r="B72" s="1">
        <f>Estação!C91</f>
        <v>26.1</v>
      </c>
      <c r="C72" s="1">
        <v>36</v>
      </c>
      <c r="D72" s="1">
        <f>Estação!D91</f>
        <v>13.69</v>
      </c>
      <c r="E72" s="1">
        <f>Estação!E91</f>
        <v>0.12</v>
      </c>
      <c r="F72" s="1">
        <f>Estação!F91</f>
        <v>1.2</v>
      </c>
      <c r="G72" s="1">
        <f>Estação!G91</f>
        <v>0.95</v>
      </c>
      <c r="H72" s="1">
        <f>Estação!H91</f>
        <v>2.15</v>
      </c>
      <c r="I72" s="1">
        <f>Estação!I91</f>
        <v>3.25</v>
      </c>
      <c r="J72" s="1">
        <f>Estação!J91</f>
        <v>26</v>
      </c>
      <c r="K72" s="1">
        <f>Estação!K91</f>
        <v>15</v>
      </c>
      <c r="L72" s="1">
        <f>Estação!L91</f>
        <v>27.3</v>
      </c>
      <c r="M72" s="1">
        <f>Estação!M91</f>
        <v>76.3</v>
      </c>
      <c r="N72" s="1">
        <f>Estação!N91</f>
        <v>1008.4</v>
      </c>
      <c r="O72" s="1">
        <f>Estação!O91</f>
        <v>3</v>
      </c>
      <c r="P72" s="1">
        <f>Estação!P91</f>
        <v>2.84</v>
      </c>
      <c r="Q72" s="1">
        <f>Estação!Q91</f>
        <v>43.27</v>
      </c>
      <c r="R72" s="1">
        <f>Estação!R91</f>
        <v>0</v>
      </c>
    </row>
    <row r="73" spans="1:18">
      <c r="A73" s="22">
        <v>44199</v>
      </c>
      <c r="B73" s="1">
        <f>Estação!C92</f>
        <v>26.1</v>
      </c>
      <c r="C73" s="1">
        <v>36</v>
      </c>
      <c r="D73" s="1">
        <f>Estação!D92</f>
        <v>14.94</v>
      </c>
      <c r="E73" s="1">
        <f>Estação!E92</f>
        <v>0.08</v>
      </c>
      <c r="F73" s="1">
        <f>Estação!F92</f>
        <v>1.25</v>
      </c>
      <c r="G73" s="1">
        <f>Estação!G92</f>
        <v>0.61</v>
      </c>
      <c r="H73" s="1">
        <f>Estação!H92</f>
        <v>1.86</v>
      </c>
      <c r="I73" s="1">
        <f>Estação!I92</f>
        <v>3.41</v>
      </c>
      <c r="J73" s="1">
        <f>Estação!J92</f>
        <v>22</v>
      </c>
      <c r="K73" s="1">
        <f>Estação!K92</f>
        <v>12</v>
      </c>
      <c r="L73" s="1">
        <f>Estação!L92</f>
        <v>27.3</v>
      </c>
      <c r="M73" s="1">
        <f>Estação!M92</f>
        <v>75.599999999999994</v>
      </c>
      <c r="N73" s="1">
        <f>Estação!N92</f>
        <v>1008.2</v>
      </c>
      <c r="O73" s="1">
        <f>Estação!O92</f>
        <v>3</v>
      </c>
      <c r="P73" s="1">
        <f>Estação!P92</f>
        <v>3.03</v>
      </c>
      <c r="Q73" s="1">
        <f>Estação!Q92</f>
        <v>41.48</v>
      </c>
      <c r="R73" s="1">
        <f>Estação!R92</f>
        <v>0</v>
      </c>
    </row>
    <row r="74" spans="1:18">
      <c r="A74" s="22">
        <v>44200.041666666664</v>
      </c>
      <c r="B74" s="1">
        <f>Estação!C101</f>
        <v>26.1</v>
      </c>
      <c r="C74" s="1">
        <v>36</v>
      </c>
      <c r="D74" s="1">
        <f>Estação!D101</f>
        <v>15.36</v>
      </c>
      <c r="E74" s="1">
        <f>Estação!E101</f>
        <v>0.08</v>
      </c>
      <c r="F74" s="1">
        <f>Estação!F101</f>
        <v>1.06</v>
      </c>
      <c r="G74" s="1">
        <f>Estação!G101</f>
        <v>0.42</v>
      </c>
      <c r="H74" s="1">
        <f>Estação!H101</f>
        <v>1.48</v>
      </c>
      <c r="I74" s="1">
        <f>Estação!I101</f>
        <v>3.01</v>
      </c>
      <c r="J74" s="1">
        <f>Estação!J101</f>
        <v>20</v>
      </c>
      <c r="K74" s="1">
        <f>Estação!K101</f>
        <v>9</v>
      </c>
      <c r="L74" s="1">
        <f>Estação!L101</f>
        <v>27.2</v>
      </c>
      <c r="M74" s="1">
        <f>Estação!M101</f>
        <v>75.8</v>
      </c>
      <c r="N74" s="1">
        <f>Estação!N101</f>
        <v>1008.1</v>
      </c>
      <c r="O74" s="1">
        <f>Estação!O101</f>
        <v>3</v>
      </c>
      <c r="P74" s="1">
        <f>Estação!P101</f>
        <v>2.91</v>
      </c>
      <c r="Q74" s="1">
        <f>Estação!Q101</f>
        <v>40.93</v>
      </c>
      <c r="R74" s="1">
        <f>Estação!R101</f>
        <v>0</v>
      </c>
    </row>
    <row r="75" spans="1:18">
      <c r="A75" s="22">
        <v>44200.083333333336</v>
      </c>
      <c r="B75" s="1">
        <f>Estação!C102</f>
        <v>26.1</v>
      </c>
      <c r="C75" s="1">
        <v>36</v>
      </c>
      <c r="D75" s="1">
        <f>Estação!D102</f>
        <v>15.81</v>
      </c>
      <c r="E75" s="1">
        <f>Estação!E102</f>
        <v>0.15</v>
      </c>
      <c r="F75" s="1">
        <f>Estação!F102</f>
        <v>1.18</v>
      </c>
      <c r="G75" s="1">
        <f>Estação!G102</f>
        <v>0.31</v>
      </c>
      <c r="H75" s="1">
        <f>Estação!H102</f>
        <v>1.49</v>
      </c>
      <c r="I75" s="1">
        <f>Estação!I102</f>
        <v>1.98</v>
      </c>
      <c r="J75" s="1">
        <f>Estação!J102</f>
        <v>26</v>
      </c>
      <c r="K75" s="1">
        <f>Estação!K102</f>
        <v>9</v>
      </c>
      <c r="L75" s="1">
        <f>Estação!L102</f>
        <v>27</v>
      </c>
      <c r="M75" s="1">
        <f>Estação!M102</f>
        <v>75.900000000000006</v>
      </c>
      <c r="N75" s="1">
        <f>Estação!N102</f>
        <v>1007.8</v>
      </c>
      <c r="O75" s="1">
        <f>Estação!O102</f>
        <v>2</v>
      </c>
      <c r="P75" s="1">
        <f>Estação!P102</f>
        <v>2.76</v>
      </c>
      <c r="Q75" s="1">
        <f>Estação!Q102</f>
        <v>45.56</v>
      </c>
      <c r="R75" s="1">
        <f>Estação!R102</f>
        <v>0</v>
      </c>
    </row>
    <row r="76" spans="1:18">
      <c r="A76" s="22">
        <v>44200.125</v>
      </c>
      <c r="B76" s="1">
        <f>Estação!C103</f>
        <v>26</v>
      </c>
      <c r="C76" s="1">
        <v>36</v>
      </c>
      <c r="D76" s="1">
        <f>Estação!D103</f>
        <v>15.24</v>
      </c>
      <c r="E76" s="1">
        <f>Estação!E103</f>
        <v>0.16</v>
      </c>
      <c r="F76" s="1">
        <f>Estação!F103</f>
        <v>1.1000000000000001</v>
      </c>
      <c r="G76" s="1">
        <f>Estação!G103</f>
        <v>0.13</v>
      </c>
      <c r="H76" s="1">
        <f>Estação!H103</f>
        <v>1.22</v>
      </c>
      <c r="I76" s="1">
        <f>Estação!I103</f>
        <v>1.88</v>
      </c>
      <c r="J76" s="1">
        <f>Estação!J103</f>
        <v>24</v>
      </c>
      <c r="K76" s="1">
        <f>Estação!K103</f>
        <v>11</v>
      </c>
      <c r="L76" s="1">
        <f>Estação!L103</f>
        <v>26.9</v>
      </c>
      <c r="M76" s="1">
        <f>Estação!M103</f>
        <v>77</v>
      </c>
      <c r="N76" s="1">
        <f>Estação!N103</f>
        <v>1007.4</v>
      </c>
      <c r="O76" s="1">
        <f>Estação!O103</f>
        <v>3</v>
      </c>
      <c r="P76" s="1">
        <f>Estação!P103</f>
        <v>2.79</v>
      </c>
      <c r="Q76" s="1">
        <f>Estação!Q103</f>
        <v>39.65</v>
      </c>
      <c r="R76" s="1">
        <f>Estação!R103</f>
        <v>0</v>
      </c>
    </row>
    <row r="77" spans="1:18">
      <c r="A77" s="22">
        <v>44200.166666666664</v>
      </c>
      <c r="B77" s="1">
        <f>Estação!C104</f>
        <v>25.9</v>
      </c>
      <c r="C77" s="1">
        <v>36</v>
      </c>
      <c r="D77" s="1">
        <f>Estação!D104</f>
        <v>15.6</v>
      </c>
      <c r="E77" s="1">
        <f>Estação!E104</f>
        <v>0.17</v>
      </c>
      <c r="F77" s="1">
        <f>Estação!F104</f>
        <v>1.24</v>
      </c>
      <c r="G77" s="1">
        <f>Estação!G104</f>
        <v>0.45</v>
      </c>
      <c r="H77" s="1">
        <f>Estação!H104</f>
        <v>1.68</v>
      </c>
      <c r="I77" s="1">
        <f>Estação!I104</f>
        <v>2.29</v>
      </c>
      <c r="J77" s="1">
        <f>Estação!J104</f>
        <v>26</v>
      </c>
      <c r="K77" s="1">
        <f>Estação!K104</f>
        <v>10</v>
      </c>
      <c r="L77" s="1">
        <f>Estação!L104</f>
        <v>27</v>
      </c>
      <c r="M77" s="1">
        <f>Estação!M104</f>
        <v>75.599999999999994</v>
      </c>
      <c r="N77" s="1">
        <f>Estação!N104</f>
        <v>1007.3</v>
      </c>
      <c r="O77" s="1">
        <f>Estação!O104</f>
        <v>3</v>
      </c>
      <c r="P77" s="1">
        <f>Estação!P104</f>
        <v>3.23</v>
      </c>
      <c r="Q77" s="1">
        <f>Estação!Q104</f>
        <v>47.72</v>
      </c>
      <c r="R77" s="1">
        <f>Estação!R104</f>
        <v>0</v>
      </c>
    </row>
    <row r="78" spans="1:18">
      <c r="A78" s="22">
        <v>44200.208333333336</v>
      </c>
      <c r="B78" s="1">
        <f>Estação!C105</f>
        <v>25.9</v>
      </c>
      <c r="C78" s="1">
        <v>36</v>
      </c>
      <c r="D78" s="1">
        <f>Estação!D105</f>
        <v>16.29</v>
      </c>
      <c r="E78" s="1">
        <f>Estação!E105</f>
        <v>0.16</v>
      </c>
      <c r="F78" s="1">
        <f>Estação!F105</f>
        <v>1.18</v>
      </c>
      <c r="G78" s="1">
        <f>Estação!G105</f>
        <v>0.43</v>
      </c>
      <c r="H78" s="1">
        <f>Estação!H105</f>
        <v>1.6</v>
      </c>
      <c r="I78" s="1">
        <f>Estação!I105</f>
        <v>2.61</v>
      </c>
      <c r="J78" s="1">
        <f>Estação!J105</f>
        <v>21</v>
      </c>
      <c r="K78" s="1">
        <f>Estação!K105</f>
        <v>13</v>
      </c>
      <c r="L78" s="1">
        <f>Estação!L105</f>
        <v>26.9</v>
      </c>
      <c r="M78" s="1">
        <f>Estação!M105</f>
        <v>75.400000000000006</v>
      </c>
      <c r="N78" s="1">
        <f>Estação!N105</f>
        <v>1007.6</v>
      </c>
      <c r="O78" s="1">
        <f>Estação!O105</f>
        <v>3</v>
      </c>
      <c r="P78" s="1">
        <f>Estação!P105</f>
        <v>2.81</v>
      </c>
      <c r="Q78" s="1">
        <f>Estação!Q105</f>
        <v>48.87</v>
      </c>
      <c r="R78" s="1">
        <f>Estação!R105</f>
        <v>0</v>
      </c>
    </row>
    <row r="79" spans="1:18">
      <c r="A79" s="22">
        <v>44200.25</v>
      </c>
      <c r="B79" s="1">
        <f>Estação!C106</f>
        <v>26</v>
      </c>
      <c r="C79" s="1">
        <v>36</v>
      </c>
      <c r="D79" s="1">
        <f>Estação!D106</f>
        <v>15.27</v>
      </c>
      <c r="E79" s="1">
        <f>Estação!E106</f>
        <v>0.17</v>
      </c>
      <c r="F79" s="1">
        <f>Estação!F106</f>
        <v>1.1399999999999999</v>
      </c>
      <c r="G79" s="1">
        <f>Estação!G106</f>
        <v>1.21</v>
      </c>
      <c r="H79" s="1">
        <f>Estação!H106</f>
        <v>2.35</v>
      </c>
      <c r="I79" s="1">
        <f>Estação!I106</f>
        <v>2.76</v>
      </c>
      <c r="J79" s="1">
        <f>Estação!J106</f>
        <v>20</v>
      </c>
      <c r="K79" s="1">
        <f>Estação!K106</f>
        <v>10</v>
      </c>
      <c r="L79" s="1">
        <f>Estação!L106</f>
        <v>26.8</v>
      </c>
      <c r="M79" s="1">
        <f>Estação!M106</f>
        <v>75.8</v>
      </c>
      <c r="N79" s="1">
        <f>Estação!N106</f>
        <v>1008</v>
      </c>
      <c r="O79" s="1">
        <f>Estação!O106</f>
        <v>3</v>
      </c>
      <c r="P79" s="1">
        <f>Estação!P106</f>
        <v>2.7</v>
      </c>
      <c r="Q79" s="1">
        <f>Estação!Q106</f>
        <v>46.42</v>
      </c>
      <c r="R79" s="1">
        <f>Estação!R106</f>
        <v>0</v>
      </c>
    </row>
    <row r="80" spans="1:18">
      <c r="A80" s="22">
        <v>44200.291666666664</v>
      </c>
      <c r="B80" s="1">
        <f>Estação!C107</f>
        <v>25.9</v>
      </c>
      <c r="C80" s="1">
        <v>36</v>
      </c>
      <c r="D80" s="1">
        <f>Estação!D107</f>
        <v>14.15</v>
      </c>
      <c r="E80" s="1">
        <f>Estação!E107</f>
        <v>0.19</v>
      </c>
      <c r="F80" s="1">
        <f>Estação!F107</f>
        <v>1.37</v>
      </c>
      <c r="G80" s="1">
        <f>Estação!G107</f>
        <v>2.89</v>
      </c>
      <c r="H80" s="1">
        <f>Estação!H107</f>
        <v>4.26</v>
      </c>
      <c r="I80" s="1">
        <f>Estação!I107</f>
        <v>2.35</v>
      </c>
      <c r="J80" s="1">
        <f>Estação!J107</f>
        <v>26</v>
      </c>
      <c r="K80" s="1">
        <f>Estação!K107</f>
        <v>9</v>
      </c>
      <c r="L80" s="1">
        <f>Estação!L107</f>
        <v>26.9</v>
      </c>
      <c r="M80" s="1">
        <f>Estação!M107</f>
        <v>75.099999999999994</v>
      </c>
      <c r="N80" s="1">
        <f>Estação!N107</f>
        <v>1008.4</v>
      </c>
      <c r="O80" s="1">
        <f>Estação!O107</f>
        <v>13</v>
      </c>
      <c r="P80" s="1">
        <f>Estação!P107</f>
        <v>2.78</v>
      </c>
      <c r="Q80" s="1">
        <f>Estação!Q107</f>
        <v>48.01</v>
      </c>
      <c r="R80" s="1">
        <f>Estação!R107</f>
        <v>0</v>
      </c>
    </row>
    <row r="81" spans="1:18">
      <c r="A81" s="22">
        <v>44200.333333333336</v>
      </c>
      <c r="B81" s="1">
        <f>Estação!C108</f>
        <v>26.1</v>
      </c>
      <c r="C81" s="1">
        <v>36</v>
      </c>
      <c r="D81" s="1">
        <f>Estação!D108</f>
        <v>13.9</v>
      </c>
      <c r="E81" s="1">
        <f>Estação!E108</f>
        <v>0.22</v>
      </c>
      <c r="F81" s="1">
        <f>Estação!F108</f>
        <v>1.76</v>
      </c>
      <c r="G81" s="1">
        <f>Estação!G108</f>
        <v>2.83</v>
      </c>
      <c r="H81" s="1">
        <f>Estação!H108</f>
        <v>4.59</v>
      </c>
      <c r="I81" s="1">
        <f>Estação!I108</f>
        <v>2.16</v>
      </c>
      <c r="J81" s="1">
        <f>Estação!J108</f>
        <v>25</v>
      </c>
      <c r="K81" s="1">
        <f>Estação!K108</f>
        <v>9</v>
      </c>
      <c r="L81" s="1">
        <f>Estação!L108</f>
        <v>27.1</v>
      </c>
      <c r="M81" s="1">
        <f>Estação!M108</f>
        <v>75.400000000000006</v>
      </c>
      <c r="N81" s="1">
        <f>Estação!N108</f>
        <v>1009.1</v>
      </c>
      <c r="O81" s="1">
        <f>Estação!O108</f>
        <v>58</v>
      </c>
      <c r="P81" s="1">
        <f>Estação!P108</f>
        <v>2.4700000000000002</v>
      </c>
      <c r="Q81" s="1">
        <f>Estação!Q108</f>
        <v>55.02</v>
      </c>
      <c r="R81" s="1">
        <f>Estação!R108</f>
        <v>0</v>
      </c>
    </row>
    <row r="82" spans="1:18">
      <c r="A82" s="22">
        <v>44200.375</v>
      </c>
      <c r="B82" s="1">
        <f>Estação!C109</f>
        <v>26</v>
      </c>
      <c r="C82" s="1">
        <v>36</v>
      </c>
      <c r="D82" s="1">
        <f>Estação!D109</f>
        <v>15.59</v>
      </c>
      <c r="E82" s="1">
        <f>Estação!E109</f>
        <v>0.27</v>
      </c>
      <c r="F82" s="1">
        <f>Estação!F109</f>
        <v>2.85</v>
      </c>
      <c r="G82" s="1">
        <f>Estação!G109</f>
        <v>3.72</v>
      </c>
      <c r="H82" s="1">
        <f>Estação!H109</f>
        <v>6.57</v>
      </c>
      <c r="I82" s="1">
        <f>Estação!I109</f>
        <v>2.57</v>
      </c>
      <c r="J82" s="1">
        <f>Estação!J109</f>
        <v>23</v>
      </c>
      <c r="K82" s="1">
        <f>Estação!K109</f>
        <v>12</v>
      </c>
      <c r="L82" s="1">
        <f>Estação!L109</f>
        <v>27</v>
      </c>
      <c r="M82" s="1">
        <f>Estação!M109</f>
        <v>74.7</v>
      </c>
      <c r="N82" s="1">
        <f>Estação!N109</f>
        <v>1009.6</v>
      </c>
      <c r="O82" s="1">
        <f>Estação!O109</f>
        <v>260</v>
      </c>
      <c r="P82" s="1">
        <f>Estação!P109</f>
        <v>3.17</v>
      </c>
      <c r="Q82" s="1">
        <f>Estação!Q109</f>
        <v>54.65</v>
      </c>
      <c r="R82" s="1">
        <f>Estação!R109</f>
        <v>0.6</v>
      </c>
    </row>
    <row r="83" spans="1:18">
      <c r="A83" s="22">
        <v>44200.416666666664</v>
      </c>
      <c r="B83" s="1">
        <f>Estação!C110</f>
        <v>26</v>
      </c>
      <c r="C83" s="1">
        <v>36</v>
      </c>
      <c r="D83" s="1">
        <f>Estação!D110</f>
        <v>15.45</v>
      </c>
      <c r="E83" s="1">
        <f>Estação!E110</f>
        <v>0.25</v>
      </c>
      <c r="F83" s="1">
        <f>Estação!F110</f>
        <v>3.2</v>
      </c>
      <c r="G83" s="1">
        <f>Estação!G110</f>
        <v>2.93</v>
      </c>
      <c r="H83" s="1">
        <f>Estação!H110</f>
        <v>6.13</v>
      </c>
      <c r="I83" s="1">
        <f>Estação!I110</f>
        <v>2.34</v>
      </c>
      <c r="J83" s="1">
        <f>Estação!J110</f>
        <v>27</v>
      </c>
      <c r="K83" s="1">
        <f>Estação!K110</f>
        <v>10</v>
      </c>
      <c r="L83" s="1">
        <f>Estação!L110</f>
        <v>27.6</v>
      </c>
      <c r="M83" s="1">
        <f>Estação!M110</f>
        <v>73.5</v>
      </c>
      <c r="N83" s="1">
        <f>Estação!N110</f>
        <v>1009.8</v>
      </c>
      <c r="O83" s="1">
        <f>Estação!O110</f>
        <v>581</v>
      </c>
      <c r="P83" s="1">
        <f>Estação!P110</f>
        <v>3.59</v>
      </c>
      <c r="Q83" s="1">
        <f>Estação!Q110</f>
        <v>60.8</v>
      </c>
      <c r="R83" s="1">
        <f>Estação!R110</f>
        <v>0.4</v>
      </c>
    </row>
    <row r="84" spans="1:18">
      <c r="A84" s="22">
        <v>44200.458333333336</v>
      </c>
      <c r="B84" s="1">
        <f>Estação!C111</f>
        <v>27</v>
      </c>
      <c r="C84" s="1">
        <v>36</v>
      </c>
      <c r="D84" s="1">
        <f>Estação!D111</f>
        <v>17.48</v>
      </c>
      <c r="E84" s="1">
        <f>Estação!E111</f>
        <v>0.21</v>
      </c>
      <c r="F84" s="1">
        <f>Estação!F111</f>
        <v>2.36</v>
      </c>
      <c r="G84" s="1">
        <f>Estação!G111</f>
        <v>1.8</v>
      </c>
      <c r="H84" s="1">
        <f>Estação!H111</f>
        <v>4.16</v>
      </c>
      <c r="I84" s="1">
        <f>Estação!I111</f>
        <v>1</v>
      </c>
      <c r="J84" s="1">
        <f>Estação!J111</f>
        <v>25</v>
      </c>
      <c r="K84" s="113"/>
      <c r="L84" s="1">
        <f>Estação!L111</f>
        <v>29</v>
      </c>
      <c r="M84" s="1">
        <f>Estação!M111</f>
        <v>64.900000000000006</v>
      </c>
      <c r="N84" s="1">
        <f>Estação!N111</f>
        <v>1009.8</v>
      </c>
      <c r="O84" s="1">
        <f>Estação!O111</f>
        <v>806</v>
      </c>
      <c r="P84" s="1">
        <f>Estação!P111</f>
        <v>4.29</v>
      </c>
      <c r="Q84" s="1">
        <f>Estação!Q111</f>
        <v>62.86</v>
      </c>
      <c r="R84" s="1">
        <f>Estação!R111</f>
        <v>0</v>
      </c>
    </row>
    <row r="85" spans="1:18">
      <c r="A85" s="22">
        <v>44200.5</v>
      </c>
      <c r="B85" s="1">
        <f>Estação!C112</f>
        <v>27.1</v>
      </c>
      <c r="C85" s="1">
        <v>36</v>
      </c>
      <c r="D85" s="1">
        <f>Estação!D112</f>
        <v>16.649999999999999</v>
      </c>
      <c r="E85" s="1">
        <f>Estação!E112</f>
        <v>0.27</v>
      </c>
      <c r="F85" s="1">
        <f>Estação!F112</f>
        <v>2.11</v>
      </c>
      <c r="G85" s="1">
        <f>Estação!G112</f>
        <v>1.27</v>
      </c>
      <c r="H85" s="1">
        <f>Estação!H112</f>
        <v>3.39</v>
      </c>
      <c r="I85" s="1">
        <f>Estação!I112</f>
        <v>1.73</v>
      </c>
      <c r="J85" s="113"/>
      <c r="K85" s="113"/>
      <c r="L85" s="1">
        <f>Estação!L112</f>
        <v>29.7</v>
      </c>
      <c r="M85" s="1">
        <f>Estação!M112</f>
        <v>61.6</v>
      </c>
      <c r="N85" s="1">
        <f>Estação!N112</f>
        <v>1009.8</v>
      </c>
      <c r="O85" s="1">
        <f>Estação!O112</f>
        <v>757</v>
      </c>
      <c r="P85" s="1">
        <f>Estação!P112</f>
        <v>4.4400000000000004</v>
      </c>
      <c r="Q85" s="1">
        <f>Estação!Q112</f>
        <v>61.54</v>
      </c>
      <c r="R85" s="1">
        <f>Estação!R112</f>
        <v>0</v>
      </c>
    </row>
    <row r="86" spans="1:18">
      <c r="A86" s="22">
        <v>44200.541666666664</v>
      </c>
      <c r="B86" s="1">
        <f>Estação!C113</f>
        <v>27.1</v>
      </c>
      <c r="C86" s="1">
        <v>36</v>
      </c>
      <c r="D86" s="113"/>
      <c r="E86" s="1">
        <f>Estação!E113</f>
        <v>0.28000000000000003</v>
      </c>
      <c r="F86" s="1">
        <f>Estação!F113</f>
        <v>2.11</v>
      </c>
      <c r="G86" s="1">
        <f>Estação!G113</f>
        <v>1.43</v>
      </c>
      <c r="H86" s="1">
        <f>Estação!H113</f>
        <v>3.54</v>
      </c>
      <c r="I86" s="1">
        <f>Estação!I113</f>
        <v>2.58</v>
      </c>
      <c r="J86" s="1">
        <f>Estação!J113</f>
        <v>43</v>
      </c>
      <c r="K86" s="1">
        <f>Estação!K113</f>
        <v>6</v>
      </c>
      <c r="L86" s="1">
        <f>Estação!L113</f>
        <v>30</v>
      </c>
      <c r="M86" s="1">
        <f>Estação!M113</f>
        <v>58.7</v>
      </c>
      <c r="N86" s="1">
        <f>Estação!N113</f>
        <v>1009.5</v>
      </c>
      <c r="O86" s="1">
        <f>Estação!O113</f>
        <v>918</v>
      </c>
      <c r="P86" s="1">
        <f>Estação!P113</f>
        <v>4.82</v>
      </c>
      <c r="Q86" s="1">
        <f>Estação!Q113</f>
        <v>63.35</v>
      </c>
      <c r="R86" s="1">
        <f>Estação!R113</f>
        <v>0</v>
      </c>
    </row>
    <row r="87" spans="1:18">
      <c r="A87" s="22">
        <v>44200.583333333336</v>
      </c>
      <c r="B87" s="1">
        <f>Estação!C114</f>
        <v>26.5</v>
      </c>
      <c r="C87" s="1">
        <v>36</v>
      </c>
      <c r="D87" s="113"/>
      <c r="E87" s="1">
        <f>Estação!E114</f>
        <v>0.28000000000000003</v>
      </c>
      <c r="F87" s="1">
        <f>Estação!F114</f>
        <v>2.4</v>
      </c>
      <c r="G87" s="1">
        <f>Estação!G114</f>
        <v>1.59</v>
      </c>
      <c r="H87" s="1">
        <f>Estação!H114</f>
        <v>3.99</v>
      </c>
      <c r="I87" s="1">
        <f>Estação!I114</f>
        <v>2.85</v>
      </c>
      <c r="J87" s="1">
        <f>Estação!J114</f>
        <v>13</v>
      </c>
      <c r="K87" s="1">
        <f>Estação!K114</f>
        <v>10</v>
      </c>
      <c r="L87" s="1">
        <f>Estação!L114</f>
        <v>30.3</v>
      </c>
      <c r="M87" s="1">
        <f>Estação!M114</f>
        <v>58.1</v>
      </c>
      <c r="N87" s="1">
        <f>Estação!N114</f>
        <v>1008.8</v>
      </c>
      <c r="O87" s="1">
        <f>Estação!O114</f>
        <v>686</v>
      </c>
      <c r="P87" s="1">
        <f>Estação!P114</f>
        <v>4.68</v>
      </c>
      <c r="Q87" s="1">
        <f>Estação!Q114</f>
        <v>62.81</v>
      </c>
      <c r="R87" s="1">
        <f>Estação!R114</f>
        <v>0</v>
      </c>
    </row>
    <row r="88" spans="1:18">
      <c r="A88" s="22">
        <v>44200.625</v>
      </c>
      <c r="B88" s="1">
        <f>Estação!C115</f>
        <v>26.5</v>
      </c>
      <c r="C88" s="1">
        <v>36</v>
      </c>
      <c r="D88" s="1">
        <f>Estação!D115</f>
        <v>15.17</v>
      </c>
      <c r="E88" s="1">
        <f>Estação!E115</f>
        <v>0.26</v>
      </c>
      <c r="F88" s="113"/>
      <c r="G88" s="113"/>
      <c r="H88" s="113"/>
      <c r="I88" s="1">
        <f>Estação!I115</f>
        <v>2.17</v>
      </c>
      <c r="J88" s="1">
        <f>Estação!J115</f>
        <v>15</v>
      </c>
      <c r="K88" s="1">
        <f>Estação!K115</f>
        <v>10</v>
      </c>
      <c r="L88" s="1">
        <f>Estação!L115</f>
        <v>30.4</v>
      </c>
      <c r="M88" s="1">
        <f>Estação!M115</f>
        <v>57.5</v>
      </c>
      <c r="N88" s="1">
        <f>Estação!N115</f>
        <v>1008.3</v>
      </c>
      <c r="O88" s="1">
        <f>Estação!O115</f>
        <v>360</v>
      </c>
      <c r="P88" s="1">
        <f>Estação!P115</f>
        <v>4.8099999999999996</v>
      </c>
      <c r="Q88" s="1">
        <f>Estação!Q115</f>
        <v>55.02</v>
      </c>
      <c r="R88" s="1">
        <f>Estação!R115</f>
        <v>0</v>
      </c>
    </row>
    <row r="89" spans="1:18">
      <c r="A89" s="22">
        <v>44200.666666666664</v>
      </c>
      <c r="B89" s="1">
        <f>Estação!C116</f>
        <v>26.9</v>
      </c>
      <c r="C89" s="1">
        <v>36</v>
      </c>
      <c r="D89" s="1">
        <f>Estação!D116</f>
        <v>15.18</v>
      </c>
      <c r="E89" s="1">
        <f>Estação!E116</f>
        <v>0.26</v>
      </c>
      <c r="F89" s="113"/>
      <c r="G89" s="113"/>
      <c r="H89" s="113"/>
      <c r="I89" s="1">
        <f>Estação!I116</f>
        <v>3.28</v>
      </c>
      <c r="J89" s="1">
        <f>Estação!J116</f>
        <v>17</v>
      </c>
      <c r="K89" s="1">
        <f>Estação!K116</f>
        <v>8</v>
      </c>
      <c r="L89" s="1">
        <f>Estação!L116</f>
        <v>30.1</v>
      </c>
      <c r="M89" s="1">
        <f>Estação!M116</f>
        <v>60.5</v>
      </c>
      <c r="N89" s="1">
        <f>Estação!N116</f>
        <v>1008</v>
      </c>
      <c r="O89" s="1">
        <f>Estação!O116</f>
        <v>334</v>
      </c>
      <c r="P89" s="1">
        <f>Estação!P116</f>
        <v>4.43</v>
      </c>
      <c r="Q89" s="1">
        <f>Estação!Q116</f>
        <v>58.73</v>
      </c>
      <c r="R89" s="1">
        <f>Estação!R116</f>
        <v>0</v>
      </c>
    </row>
    <row r="90" spans="1:18">
      <c r="A90" s="22">
        <v>44200.708333333336</v>
      </c>
      <c r="B90" s="1">
        <f>Estação!C117</f>
        <v>27</v>
      </c>
      <c r="C90" s="1">
        <v>36</v>
      </c>
      <c r="D90" s="1">
        <f>Estação!D117</f>
        <v>14.5</v>
      </c>
      <c r="E90" s="1">
        <f>Estação!E117</f>
        <v>0.25</v>
      </c>
      <c r="F90" s="113"/>
      <c r="G90" s="113"/>
      <c r="H90" s="113"/>
      <c r="I90" s="1">
        <f>Estação!I117</f>
        <v>3.74</v>
      </c>
      <c r="J90" s="1">
        <f>Estação!J117</f>
        <v>13</v>
      </c>
      <c r="K90" s="1">
        <f>Estação!K117</f>
        <v>8</v>
      </c>
      <c r="L90" s="1">
        <f>Estação!L117</f>
        <v>29.8</v>
      </c>
      <c r="M90" s="1">
        <f>Estação!M117</f>
        <v>61.2</v>
      </c>
      <c r="N90" s="1">
        <f>Estação!N117</f>
        <v>1007.8</v>
      </c>
      <c r="O90" s="1">
        <f>Estação!O117</f>
        <v>407</v>
      </c>
      <c r="P90" s="1">
        <f>Estação!P117</f>
        <v>4.24</v>
      </c>
      <c r="Q90" s="1">
        <f>Estação!Q117</f>
        <v>46.93</v>
      </c>
      <c r="R90" s="1">
        <f>Estação!R117</f>
        <v>0</v>
      </c>
    </row>
    <row r="91" spans="1:18">
      <c r="A91" s="22">
        <v>44200.75</v>
      </c>
      <c r="B91" s="1">
        <f>Estação!C118</f>
        <v>27.3</v>
      </c>
      <c r="C91" s="1">
        <v>36</v>
      </c>
      <c r="D91" s="1">
        <f>Estação!D118</f>
        <v>14.36</v>
      </c>
      <c r="E91" s="1">
        <f>Estação!E118</f>
        <v>0.26</v>
      </c>
      <c r="F91" s="1">
        <f>Estação!F118</f>
        <v>2.17</v>
      </c>
      <c r="G91" s="1">
        <f>Estação!G118</f>
        <v>2.2999999999999998</v>
      </c>
      <c r="H91" s="1">
        <f>Estação!H118</f>
        <v>4.47</v>
      </c>
      <c r="I91" s="1">
        <f>Estação!I118</f>
        <v>3.87</v>
      </c>
      <c r="J91" s="1">
        <f>Estação!J118</f>
        <v>16</v>
      </c>
      <c r="K91" s="1">
        <f>Estação!K118</f>
        <v>10</v>
      </c>
      <c r="L91" s="1">
        <f>Estação!L118</f>
        <v>29.2</v>
      </c>
      <c r="M91" s="1">
        <f>Estação!M118</f>
        <v>65.599999999999994</v>
      </c>
      <c r="N91" s="1">
        <f>Estação!N118</f>
        <v>1007.7</v>
      </c>
      <c r="O91" s="1">
        <f>Estação!O118</f>
        <v>219</v>
      </c>
      <c r="P91" s="1">
        <f>Estação!P118</f>
        <v>3.89</v>
      </c>
      <c r="Q91" s="1">
        <f>Estação!Q118</f>
        <v>41.51</v>
      </c>
      <c r="R91" s="1">
        <f>Estação!R118</f>
        <v>0</v>
      </c>
    </row>
    <row r="92" spans="1:18">
      <c r="A92" s="22">
        <v>44200.791666666664</v>
      </c>
      <c r="B92" s="1">
        <f>Estação!C119</f>
        <v>26.4</v>
      </c>
      <c r="C92" s="1">
        <v>36</v>
      </c>
      <c r="D92" s="1">
        <f>Estação!D119</f>
        <v>13.61</v>
      </c>
      <c r="E92" s="1">
        <f>Estação!E119</f>
        <v>0.49</v>
      </c>
      <c r="F92" s="1">
        <f>Estação!F119</f>
        <v>4.82</v>
      </c>
      <c r="G92" s="1">
        <f>Estação!G119</f>
        <v>3.68</v>
      </c>
      <c r="H92" s="1">
        <f>Estação!H119</f>
        <v>8.5</v>
      </c>
      <c r="I92" s="1">
        <f>Estação!I119</f>
        <v>2.91</v>
      </c>
      <c r="J92" s="1">
        <f>Estação!J119</f>
        <v>20</v>
      </c>
      <c r="K92" s="1">
        <f>Estação!K119</f>
        <v>12</v>
      </c>
      <c r="L92" s="1">
        <f>Estação!L119</f>
        <v>28.2</v>
      </c>
      <c r="M92" s="1">
        <f>Estação!M119</f>
        <v>70.900000000000006</v>
      </c>
      <c r="N92" s="1">
        <f>Estação!N119</f>
        <v>1008</v>
      </c>
      <c r="O92" s="1">
        <f>Estação!O119</f>
        <v>28</v>
      </c>
      <c r="P92" s="1">
        <f>Estação!P119</f>
        <v>3.29</v>
      </c>
      <c r="Q92" s="1">
        <f>Estação!Q119</f>
        <v>46.61</v>
      </c>
      <c r="R92" s="1">
        <f>Estação!R119</f>
        <v>0</v>
      </c>
    </row>
    <row r="93" spans="1:18">
      <c r="A93" s="22">
        <v>44200.833333333336</v>
      </c>
      <c r="B93" s="1">
        <f>Estação!C120</f>
        <v>26.5</v>
      </c>
      <c r="C93" s="1">
        <v>36</v>
      </c>
      <c r="D93" s="1">
        <f>Estação!D120</f>
        <v>15.19</v>
      </c>
      <c r="E93" s="1">
        <f>Estação!E120</f>
        <v>0.31</v>
      </c>
      <c r="F93" s="1">
        <f>Estação!F120</f>
        <v>1.39</v>
      </c>
      <c r="G93" s="1">
        <f>Estação!G120</f>
        <v>2.71</v>
      </c>
      <c r="H93" s="1">
        <f>Estação!H120</f>
        <v>4.0999999999999996</v>
      </c>
      <c r="I93" s="1">
        <f>Estação!I120</f>
        <v>3.3</v>
      </c>
      <c r="J93" s="1">
        <f>Estação!J120</f>
        <v>20</v>
      </c>
      <c r="K93" s="1">
        <f>Estação!K120</f>
        <v>11</v>
      </c>
      <c r="L93" s="1">
        <f>Estação!L120</f>
        <v>27.5</v>
      </c>
      <c r="M93" s="1">
        <f>Estação!M120</f>
        <v>73.5</v>
      </c>
      <c r="N93" s="1">
        <f>Estação!N120</f>
        <v>1008.3</v>
      </c>
      <c r="O93" s="1">
        <f>Estação!O120</f>
        <v>2</v>
      </c>
      <c r="P93" s="1">
        <f>Estação!P120</f>
        <v>3.04</v>
      </c>
      <c r="Q93" s="1">
        <f>Estação!Q120</f>
        <v>45.09</v>
      </c>
      <c r="R93" s="1">
        <f>Estação!R120</f>
        <v>0</v>
      </c>
    </row>
    <row r="94" spans="1:18">
      <c r="A94" s="22">
        <v>44200.875</v>
      </c>
      <c r="B94" s="1">
        <f>Estação!C121</f>
        <v>26.6</v>
      </c>
      <c r="C94" s="1">
        <v>36</v>
      </c>
      <c r="D94" s="1">
        <f>Estação!D121</f>
        <v>12.43</v>
      </c>
      <c r="E94" s="1">
        <f>Estação!E121</f>
        <v>0.31</v>
      </c>
      <c r="F94" s="1">
        <f>Estação!F121</f>
        <v>1.29</v>
      </c>
      <c r="G94" s="1">
        <f>Estação!G121</f>
        <v>2.59</v>
      </c>
      <c r="H94" s="1">
        <f>Estação!H121</f>
        <v>3.88</v>
      </c>
      <c r="I94" s="1">
        <f>Estação!I121</f>
        <v>3.06</v>
      </c>
      <c r="J94" s="1">
        <f>Estação!J121</f>
        <v>20</v>
      </c>
      <c r="K94" s="1">
        <f>Estação!K121</f>
        <v>17</v>
      </c>
      <c r="L94" s="1">
        <f>Estação!L121</f>
        <v>27.3</v>
      </c>
      <c r="M94" s="1">
        <f>Estação!M121</f>
        <v>76.099999999999994</v>
      </c>
      <c r="N94" s="1">
        <f>Estação!N121</f>
        <v>1008.8</v>
      </c>
      <c r="O94" s="1">
        <f>Estação!O121</f>
        <v>2</v>
      </c>
      <c r="P94" s="1">
        <f>Estação!P121</f>
        <v>2.79</v>
      </c>
      <c r="Q94" s="1">
        <f>Estação!Q121</f>
        <v>45.05</v>
      </c>
      <c r="R94" s="1">
        <f>Estação!R121</f>
        <v>0</v>
      </c>
    </row>
    <row r="95" spans="1:18">
      <c r="A95" s="22">
        <v>44200.916666666664</v>
      </c>
      <c r="B95" s="1">
        <f>Estação!C122</f>
        <v>26.7</v>
      </c>
      <c r="C95" s="1">
        <v>36</v>
      </c>
      <c r="D95" s="1">
        <f>Estação!D122</f>
        <v>14.31</v>
      </c>
      <c r="E95" s="1">
        <f>Estação!E122</f>
        <v>0.28999999999999998</v>
      </c>
      <c r="F95" s="1">
        <f>Estação!F122</f>
        <v>1.02</v>
      </c>
      <c r="G95" s="1">
        <f>Estação!G122</f>
        <v>2.27</v>
      </c>
      <c r="H95" s="1">
        <f>Estação!H122</f>
        <v>3.28</v>
      </c>
      <c r="I95" s="1">
        <f>Estação!I122</f>
        <v>2.78</v>
      </c>
      <c r="J95" s="1">
        <f>Estação!J122</f>
        <v>20</v>
      </c>
      <c r="K95" s="1">
        <f>Estação!K122</f>
        <v>11</v>
      </c>
      <c r="L95" s="1">
        <f>Estação!L122</f>
        <v>27.3</v>
      </c>
      <c r="M95" s="1">
        <f>Estação!M122</f>
        <v>75</v>
      </c>
      <c r="N95" s="1">
        <f>Estação!N122</f>
        <v>1009.3</v>
      </c>
      <c r="O95" s="1">
        <f>Estação!O122</f>
        <v>3</v>
      </c>
      <c r="P95" s="1">
        <f>Estação!P122</f>
        <v>2.85</v>
      </c>
      <c r="Q95" s="1">
        <f>Estação!Q122</f>
        <v>45.27</v>
      </c>
      <c r="R95" s="1">
        <f>Estação!R122</f>
        <v>0</v>
      </c>
    </row>
    <row r="96" spans="1:18">
      <c r="A96" s="22">
        <v>44200.958333333336</v>
      </c>
      <c r="B96" s="1">
        <f>Estação!C123</f>
        <v>26.5</v>
      </c>
      <c r="C96" s="1">
        <v>36</v>
      </c>
      <c r="D96" s="1">
        <f>Estação!D123</f>
        <v>14.67</v>
      </c>
      <c r="E96" s="1">
        <f>Estação!E123</f>
        <v>0.28999999999999998</v>
      </c>
      <c r="F96" s="1">
        <f>Estação!F123</f>
        <v>1.1499999999999999</v>
      </c>
      <c r="G96" s="1">
        <f>Estação!G123</f>
        <v>2.0299999999999998</v>
      </c>
      <c r="H96" s="1">
        <f>Estação!H123</f>
        <v>3.18</v>
      </c>
      <c r="I96" s="1">
        <f>Estação!I123</f>
        <v>2.87</v>
      </c>
      <c r="J96" s="1">
        <f>Estação!J123</f>
        <v>17</v>
      </c>
      <c r="K96" s="1">
        <f>Estação!K123</f>
        <v>10</v>
      </c>
      <c r="L96" s="1">
        <f>Estação!L123</f>
        <v>27.3</v>
      </c>
      <c r="M96" s="1">
        <f>Estação!M123</f>
        <v>73.900000000000006</v>
      </c>
      <c r="N96" s="1">
        <f>Estação!N123</f>
        <v>1009.7</v>
      </c>
      <c r="O96" s="1">
        <f>Estação!O123</f>
        <v>3</v>
      </c>
      <c r="P96" s="1">
        <f>Estação!P123</f>
        <v>2.91</v>
      </c>
      <c r="Q96" s="1">
        <f>Estação!Q123</f>
        <v>51.8</v>
      </c>
      <c r="R96" s="1">
        <f>Estação!R123</f>
        <v>0</v>
      </c>
    </row>
    <row r="97" spans="1:18">
      <c r="A97" s="22">
        <v>44200</v>
      </c>
      <c r="B97" s="1">
        <f>Estação!C124</f>
        <v>26.5</v>
      </c>
      <c r="C97" s="1">
        <v>36</v>
      </c>
      <c r="D97" s="1">
        <f>Estação!D124</f>
        <v>15.48</v>
      </c>
      <c r="E97" s="1">
        <f>Estação!E124</f>
        <v>0.27</v>
      </c>
      <c r="F97" s="1">
        <f>Estação!F124</f>
        <v>1.1599999999999999</v>
      </c>
      <c r="G97" s="1">
        <f>Estação!G124</f>
        <v>1.72</v>
      </c>
      <c r="H97" s="1">
        <f>Estação!H124</f>
        <v>2.88</v>
      </c>
      <c r="I97" s="1">
        <f>Estação!I124</f>
        <v>3.15</v>
      </c>
      <c r="J97" s="1">
        <f>Estação!J124</f>
        <v>18</v>
      </c>
      <c r="K97" s="1">
        <f>Estação!K124</f>
        <v>12</v>
      </c>
      <c r="L97" s="1">
        <f>Estação!L124</f>
        <v>27.2</v>
      </c>
      <c r="M97" s="1">
        <f>Estação!M124</f>
        <v>73.8</v>
      </c>
      <c r="N97" s="1">
        <f>Estação!N124</f>
        <v>1009.6</v>
      </c>
      <c r="O97" s="1">
        <f>Estação!O124</f>
        <v>3</v>
      </c>
      <c r="P97" s="1">
        <f>Estação!P124</f>
        <v>3.05</v>
      </c>
      <c r="Q97" s="1">
        <f>Estação!Q124</f>
        <v>54.73</v>
      </c>
      <c r="R97" s="1">
        <f>Estação!R124</f>
        <v>0</v>
      </c>
    </row>
    <row r="98" spans="1:18">
      <c r="A98" s="22">
        <v>44201.041666666664</v>
      </c>
      <c r="B98" s="1">
        <f>Estação!C133</f>
        <v>26.6</v>
      </c>
      <c r="C98" s="1">
        <v>36</v>
      </c>
      <c r="D98" s="1">
        <f>Estação!D133</f>
        <v>15.96</v>
      </c>
      <c r="E98" s="1">
        <f>Estação!E133</f>
        <v>0.25</v>
      </c>
      <c r="F98" s="1">
        <f>Estação!F133</f>
        <v>1.29</v>
      </c>
      <c r="G98" s="1">
        <f>Estação!G133</f>
        <v>1.05</v>
      </c>
      <c r="H98" s="1">
        <f>Estação!H133</f>
        <v>2.34</v>
      </c>
      <c r="I98" s="1">
        <f>Estação!I133</f>
        <v>2.8</v>
      </c>
      <c r="J98" s="1">
        <f>Estação!J133</f>
        <v>16</v>
      </c>
      <c r="K98" s="1">
        <f>Estação!K133</f>
        <v>16</v>
      </c>
      <c r="L98" s="1">
        <f>Estação!L133</f>
        <v>27.2</v>
      </c>
      <c r="M98" s="1">
        <f>Estação!M133</f>
        <v>74.7</v>
      </c>
      <c r="N98" s="1">
        <f>Estação!N133</f>
        <v>1009.5</v>
      </c>
      <c r="O98" s="1">
        <f>Estação!O133</f>
        <v>3</v>
      </c>
      <c r="P98" s="1">
        <f>Estação!P133</f>
        <v>2.93</v>
      </c>
      <c r="Q98" s="1">
        <f>Estação!Q133</f>
        <v>51.94</v>
      </c>
      <c r="R98" s="1">
        <f>Estação!R133</f>
        <v>0</v>
      </c>
    </row>
    <row r="99" spans="1:18">
      <c r="A99" s="22">
        <v>44201.083333333336</v>
      </c>
      <c r="B99" s="1">
        <f>Estação!C134</f>
        <v>26.6</v>
      </c>
      <c r="C99" s="1">
        <v>36</v>
      </c>
      <c r="D99" s="1">
        <f>Estação!D134</f>
        <v>16.78</v>
      </c>
      <c r="E99" s="1">
        <f>Estação!E134</f>
        <v>0.13</v>
      </c>
      <c r="F99" s="1">
        <f>Estação!F134</f>
        <v>1.01</v>
      </c>
      <c r="G99" s="1">
        <f>Estação!G134</f>
        <v>0.77</v>
      </c>
      <c r="H99" s="1">
        <f>Estação!H134</f>
        <v>1.78</v>
      </c>
      <c r="I99" s="1">
        <f>Estação!I134</f>
        <v>3.54</v>
      </c>
      <c r="J99" s="1">
        <f>Estação!J134</f>
        <v>16</v>
      </c>
      <c r="K99" s="1">
        <f>Estação!K134</f>
        <v>13</v>
      </c>
      <c r="L99" s="1">
        <f>Estação!L134</f>
        <v>26.9</v>
      </c>
      <c r="M99" s="1">
        <f>Estação!M134</f>
        <v>76.2</v>
      </c>
      <c r="N99" s="1">
        <f>Estação!N134</f>
        <v>1009.1</v>
      </c>
      <c r="O99" s="1">
        <f>Estação!O134</f>
        <v>2</v>
      </c>
      <c r="P99" s="1">
        <f>Estação!P134</f>
        <v>2.84</v>
      </c>
      <c r="Q99" s="1">
        <f>Estação!Q134</f>
        <v>57.87</v>
      </c>
      <c r="R99" s="1">
        <f>Estação!R134</f>
        <v>0</v>
      </c>
    </row>
    <row r="100" spans="1:18">
      <c r="A100" s="22">
        <v>44201.125</v>
      </c>
      <c r="B100" s="1">
        <f>Estação!C135</f>
        <v>26.6</v>
      </c>
      <c r="C100" s="1">
        <v>36</v>
      </c>
      <c r="D100" s="1">
        <f>Estação!D135</f>
        <v>18.760000000000002</v>
      </c>
      <c r="E100" s="1">
        <f>Estação!E135</f>
        <v>0.11</v>
      </c>
      <c r="F100" s="1">
        <f>Estação!F135</f>
        <v>0.92</v>
      </c>
      <c r="G100" s="1">
        <f>Estação!G135</f>
        <v>0.45</v>
      </c>
      <c r="H100" s="1">
        <f>Estação!H135</f>
        <v>1.37</v>
      </c>
      <c r="I100" s="1">
        <f>Estação!I135</f>
        <v>4.5</v>
      </c>
      <c r="J100" s="1">
        <f>Estação!J135</f>
        <v>12</v>
      </c>
      <c r="K100" s="1">
        <f>Estação!K135</f>
        <v>12</v>
      </c>
      <c r="L100" s="1">
        <f>Estação!L135</f>
        <v>27</v>
      </c>
      <c r="M100" s="1">
        <f>Estação!M135</f>
        <v>73.099999999999994</v>
      </c>
      <c r="N100" s="1">
        <f>Estação!N135</f>
        <v>1009</v>
      </c>
      <c r="O100" s="1">
        <f>Estação!O135</f>
        <v>2</v>
      </c>
      <c r="P100" s="1">
        <f>Estação!P135</f>
        <v>3.03</v>
      </c>
      <c r="Q100" s="1">
        <f>Estação!Q135</f>
        <v>66.95</v>
      </c>
      <c r="R100" s="1">
        <f>Estação!R135</f>
        <v>0</v>
      </c>
    </row>
    <row r="101" spans="1:18">
      <c r="A101" s="22">
        <v>44201.166666666664</v>
      </c>
      <c r="B101" s="1">
        <f>Estação!C136</f>
        <v>26.5</v>
      </c>
      <c r="C101" s="1">
        <v>36</v>
      </c>
      <c r="D101" s="1">
        <f>Estação!D136</f>
        <v>20.14</v>
      </c>
      <c r="E101" s="1">
        <f>Estação!E136</f>
        <v>0.11</v>
      </c>
      <c r="F101" s="1">
        <f>Estação!F136</f>
        <v>1.45</v>
      </c>
      <c r="G101" s="1">
        <f>Estação!G136</f>
        <v>0.67</v>
      </c>
      <c r="H101" s="1">
        <f>Estação!H136</f>
        <v>2.11</v>
      </c>
      <c r="I101" s="1">
        <f>Estação!I136</f>
        <v>5.22</v>
      </c>
      <c r="J101" s="1">
        <f>Estação!J136</f>
        <v>13</v>
      </c>
      <c r="K101" s="1">
        <f>Estação!K136</f>
        <v>13</v>
      </c>
      <c r="L101" s="1">
        <f>Estação!L136</f>
        <v>26.9</v>
      </c>
      <c r="M101" s="1">
        <f>Estação!M136</f>
        <v>73</v>
      </c>
      <c r="N101" s="1">
        <f>Estação!N136</f>
        <v>1008.8</v>
      </c>
      <c r="O101" s="1">
        <f>Estação!O136</f>
        <v>2</v>
      </c>
      <c r="P101" s="1">
        <f>Estação!P136</f>
        <v>2.83</v>
      </c>
      <c r="Q101" s="1">
        <f>Estação!Q136</f>
        <v>67.150000000000006</v>
      </c>
      <c r="R101" s="1">
        <f>Estação!R136</f>
        <v>0</v>
      </c>
    </row>
    <row r="102" spans="1:18">
      <c r="A102" s="22">
        <v>44201.208333333336</v>
      </c>
      <c r="B102" s="1">
        <f>Estação!C137</f>
        <v>26.5</v>
      </c>
      <c r="C102" s="1">
        <v>36</v>
      </c>
      <c r="D102" s="1">
        <f>Estação!D137</f>
        <v>19.09</v>
      </c>
      <c r="E102" s="1">
        <f>Estação!E137</f>
        <v>0.11</v>
      </c>
      <c r="F102" s="1">
        <f>Estação!F137</f>
        <v>1.1399999999999999</v>
      </c>
      <c r="G102" s="1">
        <f>Estação!G137</f>
        <v>0.62</v>
      </c>
      <c r="H102" s="1">
        <f>Estação!H137</f>
        <v>1.75</v>
      </c>
      <c r="I102" s="1">
        <f>Estação!I137</f>
        <v>4.9400000000000004</v>
      </c>
      <c r="J102" s="1">
        <f>Estação!J137</f>
        <v>15</v>
      </c>
      <c r="K102" s="1">
        <f>Estação!K137</f>
        <v>10</v>
      </c>
      <c r="L102" s="1">
        <f>Estação!L137</f>
        <v>26.8</v>
      </c>
      <c r="M102" s="1">
        <f>Estação!M137</f>
        <v>73.099999999999994</v>
      </c>
      <c r="N102" s="1">
        <f>Estação!N137</f>
        <v>1008.8</v>
      </c>
      <c r="O102" s="1">
        <f>Estação!O137</f>
        <v>2</v>
      </c>
      <c r="P102" s="1">
        <f>Estação!P137</f>
        <v>2.66</v>
      </c>
      <c r="Q102" s="1">
        <f>Estação!Q137</f>
        <v>68.900000000000006</v>
      </c>
      <c r="R102" s="1">
        <f>Estação!R137</f>
        <v>0</v>
      </c>
    </row>
    <row r="103" spans="1:18">
      <c r="A103" s="22">
        <v>44201.25</v>
      </c>
      <c r="B103" s="1">
        <f>Estação!C138</f>
        <v>26.5</v>
      </c>
      <c r="C103" s="1">
        <v>36</v>
      </c>
      <c r="D103" s="1">
        <f>Estação!D138</f>
        <v>18.100000000000001</v>
      </c>
      <c r="E103" s="1">
        <f>Estação!E138</f>
        <v>0.12</v>
      </c>
      <c r="F103" s="1">
        <f>Estação!F138</f>
        <v>0.98</v>
      </c>
      <c r="G103" s="1">
        <f>Estação!G138</f>
        <v>0.86</v>
      </c>
      <c r="H103" s="1">
        <f>Estação!H138</f>
        <v>1.83</v>
      </c>
      <c r="I103" s="1">
        <f>Estação!I138</f>
        <v>5.15</v>
      </c>
      <c r="J103" s="1">
        <f>Estação!J138</f>
        <v>16</v>
      </c>
      <c r="K103" s="1">
        <f>Estação!K138</f>
        <v>10</v>
      </c>
      <c r="L103" s="1">
        <f>Estação!L138</f>
        <v>26.7</v>
      </c>
      <c r="M103" s="1">
        <f>Estação!M138</f>
        <v>73.400000000000006</v>
      </c>
      <c r="N103" s="1">
        <f>Estação!N138</f>
        <v>1009.2</v>
      </c>
      <c r="O103" s="1">
        <f>Estação!O138</f>
        <v>2</v>
      </c>
      <c r="P103" s="1">
        <f>Estação!P138</f>
        <v>2.2400000000000002</v>
      </c>
      <c r="Q103" s="1">
        <f>Estação!Q138</f>
        <v>77.489999999999995</v>
      </c>
      <c r="R103" s="1">
        <f>Estação!R138</f>
        <v>0</v>
      </c>
    </row>
    <row r="104" spans="1:18">
      <c r="A104" s="22">
        <v>44201.291666666664</v>
      </c>
      <c r="B104" s="1">
        <f>Estação!C139</f>
        <v>26.4</v>
      </c>
      <c r="C104" s="1">
        <v>36</v>
      </c>
      <c r="D104" s="1">
        <f>Estação!D139</f>
        <v>17.559999999999999</v>
      </c>
      <c r="E104" s="1">
        <f>Estação!E139</f>
        <v>0.13</v>
      </c>
      <c r="F104" s="1">
        <f>Estação!F139</f>
        <v>1.1499999999999999</v>
      </c>
      <c r="G104" s="1">
        <f>Estação!G139</f>
        <v>2.13</v>
      </c>
      <c r="H104" s="1">
        <f>Estação!H139</f>
        <v>3.28</v>
      </c>
      <c r="I104" s="1">
        <f>Estação!I139</f>
        <v>5.08</v>
      </c>
      <c r="J104" s="1">
        <f>Estação!J139</f>
        <v>16</v>
      </c>
      <c r="K104" s="1">
        <f>Estação!K139</f>
        <v>9</v>
      </c>
      <c r="L104" s="1">
        <f>Estação!L139</f>
        <v>26.5</v>
      </c>
      <c r="M104" s="1">
        <f>Estação!M139</f>
        <v>74.7</v>
      </c>
      <c r="N104" s="1">
        <f>Estação!N139</f>
        <v>1009.8</v>
      </c>
      <c r="O104" s="1">
        <f>Estação!O139</f>
        <v>12</v>
      </c>
      <c r="P104" s="1">
        <f>Estação!P139</f>
        <v>2.21</v>
      </c>
      <c r="Q104" s="1">
        <f>Estação!Q139</f>
        <v>70.319999999999993</v>
      </c>
      <c r="R104" s="1">
        <f>Estação!R139</f>
        <v>1</v>
      </c>
    </row>
    <row r="105" spans="1:18">
      <c r="A105" s="22">
        <v>44201.333333333336</v>
      </c>
      <c r="B105" s="1">
        <f>Estação!C140</f>
        <v>26.5</v>
      </c>
      <c r="C105" s="1">
        <v>36</v>
      </c>
      <c r="D105" s="1">
        <f>Estação!D140</f>
        <v>13.33</v>
      </c>
      <c r="E105" s="1">
        <f>Estação!E140</f>
        <v>0.19</v>
      </c>
      <c r="F105" s="1">
        <f>Estação!F140</f>
        <v>2.2400000000000002</v>
      </c>
      <c r="G105" s="1">
        <f>Estação!G140</f>
        <v>4.91</v>
      </c>
      <c r="H105" s="1">
        <f>Estação!H140</f>
        <v>7.14</v>
      </c>
      <c r="I105" s="1">
        <f>Estação!I140</f>
        <v>4.4000000000000004</v>
      </c>
      <c r="J105" s="1">
        <f>Estação!J140</f>
        <v>6</v>
      </c>
      <c r="K105" s="1">
        <f>Estação!K140</f>
        <v>13</v>
      </c>
      <c r="L105" s="1">
        <f>Estação!L140</f>
        <v>24.7</v>
      </c>
      <c r="M105" s="1">
        <f>Estação!M140</f>
        <v>86</v>
      </c>
      <c r="N105" s="1">
        <f>Estação!N140</f>
        <v>1010.5</v>
      </c>
      <c r="O105" s="1">
        <f>Estação!O140</f>
        <v>51</v>
      </c>
      <c r="P105" s="1">
        <f>Estação!P140</f>
        <v>2.4</v>
      </c>
      <c r="Q105" s="1">
        <f>Estação!Q140</f>
        <v>106.36</v>
      </c>
      <c r="R105" s="1">
        <f>Estação!R140</f>
        <v>4.5999999999999996</v>
      </c>
    </row>
    <row r="106" spans="1:18">
      <c r="A106" s="22">
        <v>44201.375</v>
      </c>
      <c r="B106" s="1">
        <f>Estação!C141</f>
        <v>27</v>
      </c>
      <c r="C106" s="1">
        <v>36</v>
      </c>
      <c r="D106" s="1">
        <f>Estação!D141</f>
        <v>13.73</v>
      </c>
      <c r="E106" s="1">
        <f>Estação!E141</f>
        <v>0.28000000000000003</v>
      </c>
      <c r="F106" s="1">
        <f>Estação!F141</f>
        <v>4.09</v>
      </c>
      <c r="G106" s="1">
        <f>Estação!G141</f>
        <v>6.06</v>
      </c>
      <c r="H106" s="1">
        <f>Estação!H141</f>
        <v>10.15</v>
      </c>
      <c r="I106" s="1">
        <f>Estação!I141</f>
        <v>2.35</v>
      </c>
      <c r="J106" s="1">
        <f>Estação!J141</f>
        <v>5</v>
      </c>
      <c r="K106" s="1">
        <f>Estação!K141</f>
        <v>9</v>
      </c>
      <c r="L106" s="1">
        <f>Estação!L141</f>
        <v>24.5</v>
      </c>
      <c r="M106" s="1">
        <f>Estação!M141</f>
        <v>87.8</v>
      </c>
      <c r="N106" s="1">
        <f>Estação!N141</f>
        <v>1011.1</v>
      </c>
      <c r="O106" s="1">
        <f>Estação!O141</f>
        <v>253</v>
      </c>
      <c r="P106" s="1">
        <f>Estação!P141</f>
        <v>1.74</v>
      </c>
      <c r="Q106" s="1">
        <f>Estação!Q141</f>
        <v>110.68</v>
      </c>
      <c r="R106" s="1">
        <f>Estação!R141</f>
        <v>0.6</v>
      </c>
    </row>
    <row r="107" spans="1:18">
      <c r="A107" s="22">
        <v>44201.416666666664</v>
      </c>
      <c r="B107" s="1">
        <f>Estação!C142</f>
        <v>26.8</v>
      </c>
      <c r="C107" s="1">
        <v>36</v>
      </c>
      <c r="D107" s="1">
        <f>Estação!D142</f>
        <v>15.99</v>
      </c>
      <c r="E107" s="1">
        <f>Estação!E142</f>
        <v>0.25</v>
      </c>
      <c r="F107" s="1">
        <f>Estação!F142</f>
        <v>4.38</v>
      </c>
      <c r="G107" s="1">
        <f>Estação!G142</f>
        <v>5.38</v>
      </c>
      <c r="H107" s="1">
        <f>Estação!H142</f>
        <v>9.77</v>
      </c>
      <c r="I107" s="1">
        <f>Estação!I142</f>
        <v>2.46</v>
      </c>
      <c r="J107" s="1">
        <f>Estação!J142</f>
        <v>17</v>
      </c>
      <c r="K107" s="1">
        <f>Estação!K142</f>
        <v>8</v>
      </c>
      <c r="L107" s="1">
        <f>Estação!L142</f>
        <v>26.6</v>
      </c>
      <c r="M107" s="1">
        <f>Estação!M142</f>
        <v>79.599999999999994</v>
      </c>
      <c r="N107" s="1">
        <f>Estação!N142</f>
        <v>1011.3</v>
      </c>
      <c r="O107" s="1">
        <f>Estação!O142</f>
        <v>448</v>
      </c>
      <c r="P107" s="1">
        <f>Estação!P142</f>
        <v>2.2599999999999998</v>
      </c>
      <c r="Q107" s="1">
        <f>Estação!Q142</f>
        <v>115.92</v>
      </c>
      <c r="R107" s="1">
        <f>Estação!R142</f>
        <v>0</v>
      </c>
    </row>
    <row r="108" spans="1:18">
      <c r="A108" s="22">
        <v>44201.458333333336</v>
      </c>
      <c r="B108" s="1">
        <f>Estação!C143</f>
        <v>27</v>
      </c>
      <c r="C108" s="1">
        <v>36</v>
      </c>
      <c r="D108" s="1">
        <f>Estação!D143</f>
        <v>18.61</v>
      </c>
      <c r="E108" s="113"/>
      <c r="F108" s="1">
        <f>Estação!F143</f>
        <v>3.2</v>
      </c>
      <c r="G108" s="1">
        <f>Estação!G143</f>
        <v>3.58</v>
      </c>
      <c r="H108" s="1">
        <f>Estação!H143</f>
        <v>6.78</v>
      </c>
      <c r="I108" s="1">
        <f>Estação!I143</f>
        <v>3.93</v>
      </c>
      <c r="J108" s="114"/>
      <c r="K108" s="1">
        <f>Estação!K143</f>
        <v>10</v>
      </c>
      <c r="L108" s="1">
        <f>Estação!L143</f>
        <v>28.6</v>
      </c>
      <c r="M108" s="1">
        <f>Estação!M143</f>
        <v>67.7</v>
      </c>
      <c r="N108" s="1">
        <f>Estação!N143</f>
        <v>1011.2</v>
      </c>
      <c r="O108" s="1">
        <f>Estação!O143</f>
        <v>688</v>
      </c>
      <c r="P108" s="1">
        <f>Estação!P143</f>
        <v>3.39</v>
      </c>
      <c r="Q108" s="1">
        <f>Estação!Q143</f>
        <v>82.39</v>
      </c>
      <c r="R108" s="1">
        <f>Estação!R143</f>
        <v>0</v>
      </c>
    </row>
    <row r="109" spans="1:18">
      <c r="A109" s="22">
        <v>44201.5</v>
      </c>
      <c r="B109" s="1">
        <f>Estação!C144</f>
        <v>27.1</v>
      </c>
      <c r="C109" s="1">
        <v>36</v>
      </c>
      <c r="D109" s="1">
        <f>Estação!D144</f>
        <v>19.62</v>
      </c>
      <c r="E109" s="113"/>
      <c r="F109" s="1">
        <f>Estação!F144</f>
        <v>2.23</v>
      </c>
      <c r="G109" s="1">
        <f>Estação!G144</f>
        <v>2.1</v>
      </c>
      <c r="H109" s="1">
        <f>Estação!H144</f>
        <v>4.32</v>
      </c>
      <c r="I109" s="113"/>
      <c r="J109" s="118"/>
      <c r="K109" s="1">
        <f>Estação!K144</f>
        <v>7</v>
      </c>
      <c r="L109" s="1">
        <f>Estação!L144</f>
        <v>29.8</v>
      </c>
      <c r="M109" s="1">
        <f>Estação!M144</f>
        <v>59.3</v>
      </c>
      <c r="N109" s="1">
        <f>Estação!N144</f>
        <v>1011</v>
      </c>
      <c r="O109" s="1">
        <f>Estação!O144</f>
        <v>922</v>
      </c>
      <c r="P109" s="1">
        <f>Estação!P144</f>
        <v>4.6500000000000004</v>
      </c>
      <c r="Q109" s="1">
        <f>Estação!Q144</f>
        <v>70.459999999999994</v>
      </c>
      <c r="R109" s="1">
        <f>Estação!R144</f>
        <v>0</v>
      </c>
    </row>
    <row r="110" spans="1:18">
      <c r="A110" s="22">
        <v>44201.541666666664</v>
      </c>
      <c r="B110" s="1">
        <f>Estação!C145</f>
        <v>27.2</v>
      </c>
      <c r="C110" s="1">
        <v>36</v>
      </c>
      <c r="D110" s="1">
        <f>Estação!D145</f>
        <v>20.57</v>
      </c>
      <c r="E110" s="1">
        <f>Estação!E145</f>
        <v>0.28000000000000003</v>
      </c>
      <c r="F110" s="1">
        <f>Estação!F145</f>
        <v>2.2200000000000002</v>
      </c>
      <c r="G110" s="1">
        <f>Estação!G145</f>
        <v>1.8</v>
      </c>
      <c r="H110" s="1">
        <f>Estação!H145</f>
        <v>4.0199999999999996</v>
      </c>
      <c r="I110" s="113"/>
      <c r="J110" s="1">
        <f>Estação!J145</f>
        <v>11</v>
      </c>
      <c r="K110" s="1">
        <f>Estação!K145</f>
        <v>9</v>
      </c>
      <c r="L110" s="1">
        <f>Estação!L145</f>
        <v>30.1</v>
      </c>
      <c r="M110" s="1">
        <f>Estação!M145</f>
        <v>56.9</v>
      </c>
      <c r="N110" s="1">
        <f>Estação!N145</f>
        <v>1010.5</v>
      </c>
      <c r="O110" s="1">
        <f>Estação!O145</f>
        <v>1026</v>
      </c>
      <c r="P110" s="1">
        <f>Estação!P145</f>
        <v>4.68</v>
      </c>
      <c r="Q110" s="1">
        <f>Estação!Q145</f>
        <v>72.069999999999993</v>
      </c>
      <c r="R110" s="113"/>
    </row>
    <row r="111" spans="1:18">
      <c r="A111" s="22">
        <v>44201.583333333336</v>
      </c>
      <c r="B111" s="1">
        <f>Estação!C146</f>
        <v>26.6</v>
      </c>
      <c r="C111" s="1">
        <v>36</v>
      </c>
      <c r="D111" s="1">
        <f>Estação!D146</f>
        <v>19.73</v>
      </c>
      <c r="E111" s="1">
        <f>Estação!E146</f>
        <v>0.31</v>
      </c>
      <c r="F111" s="1">
        <f>Estação!F146</f>
        <v>2.2999999999999998</v>
      </c>
      <c r="G111" s="1">
        <f>Estação!G146</f>
        <v>1.59</v>
      </c>
      <c r="H111" s="1">
        <f>Estação!H146</f>
        <v>3.89</v>
      </c>
      <c r="I111" s="1">
        <f>Estação!I146</f>
        <v>4.54</v>
      </c>
      <c r="J111" s="1">
        <f>Estação!J146</f>
        <v>16</v>
      </c>
      <c r="K111" s="1">
        <f>Estação!K146</f>
        <v>9</v>
      </c>
      <c r="L111" s="1">
        <f>Estação!L146</f>
        <v>30.2</v>
      </c>
      <c r="M111" s="1">
        <f>Estação!M146</f>
        <v>56.1</v>
      </c>
      <c r="N111" s="1">
        <f>Estação!N146</f>
        <v>1009.8</v>
      </c>
      <c r="O111" s="1">
        <f>Estação!O146</f>
        <v>740</v>
      </c>
      <c r="P111" s="1">
        <f>Estação!P146</f>
        <v>4.49</v>
      </c>
      <c r="Q111" s="1">
        <f>Estação!Q146</f>
        <v>62.06</v>
      </c>
      <c r="R111" s="1">
        <f>Estação!R146</f>
        <v>0</v>
      </c>
    </row>
    <row r="112" spans="1:18">
      <c r="A112" s="22">
        <v>44201.625</v>
      </c>
      <c r="B112" s="1">
        <f>Estação!C147</f>
        <v>27.3</v>
      </c>
      <c r="C112" s="1">
        <v>36</v>
      </c>
      <c r="D112" s="1">
        <f>Estação!D147</f>
        <v>14.25</v>
      </c>
      <c r="E112" s="1">
        <f>Estação!E147</f>
        <v>0.13</v>
      </c>
      <c r="F112" s="1">
        <f>Estação!F147</f>
        <v>1.92</v>
      </c>
      <c r="G112" s="1">
        <f>Estação!G147</f>
        <v>2.0299999999999998</v>
      </c>
      <c r="H112" s="1">
        <f>Estação!H147</f>
        <v>3.95</v>
      </c>
      <c r="I112" s="1">
        <f>Estação!I147</f>
        <v>2.77</v>
      </c>
      <c r="J112" s="1">
        <f>Estação!J147</f>
        <v>8</v>
      </c>
      <c r="K112" s="1">
        <f>Estação!K147</f>
        <v>9</v>
      </c>
      <c r="L112" s="1">
        <f>Estação!L147</f>
        <v>30.2</v>
      </c>
      <c r="M112" s="1">
        <f>Estação!M147</f>
        <v>56.7</v>
      </c>
      <c r="N112" s="1">
        <f>Estação!N147</f>
        <v>1009</v>
      </c>
      <c r="O112" s="1">
        <f>Estação!O147</f>
        <v>322</v>
      </c>
      <c r="P112" s="1">
        <f>Estação!P147</f>
        <v>4.6100000000000003</v>
      </c>
      <c r="Q112" s="1">
        <f>Estação!Q147</f>
        <v>66.7</v>
      </c>
      <c r="R112" s="1">
        <f>Estação!R147</f>
        <v>0</v>
      </c>
    </row>
    <row r="113" spans="1:18">
      <c r="A113" s="22">
        <v>44201.666666666664</v>
      </c>
      <c r="B113" s="1">
        <f>Estação!C148</f>
        <v>27.6</v>
      </c>
      <c r="C113" s="1">
        <v>36</v>
      </c>
      <c r="D113" s="1">
        <f>Estação!D148</f>
        <v>18.579999999999998</v>
      </c>
      <c r="E113" s="1">
        <f>Estação!E148</f>
        <v>0.28999999999999998</v>
      </c>
      <c r="F113" s="1">
        <f>Estação!F148</f>
        <v>1.98</v>
      </c>
      <c r="G113" s="1">
        <f>Estação!G148</f>
        <v>1.7</v>
      </c>
      <c r="H113" s="1">
        <f>Estação!H148</f>
        <v>3.67</v>
      </c>
      <c r="I113" s="1">
        <f>Estação!I148</f>
        <v>4.38</v>
      </c>
      <c r="J113" s="1">
        <f>Estação!J148</f>
        <v>13</v>
      </c>
      <c r="K113" s="1">
        <f>Estação!K148</f>
        <v>12</v>
      </c>
      <c r="L113" s="1">
        <f>Estação!L148</f>
        <v>29.9</v>
      </c>
      <c r="M113" s="1">
        <f>Estação!M148</f>
        <v>59</v>
      </c>
      <c r="N113" s="1">
        <f>Estação!N148</f>
        <v>1008.3</v>
      </c>
      <c r="O113" s="1">
        <f>Estação!O148</f>
        <v>338</v>
      </c>
      <c r="P113" s="1">
        <f>Estação!P148</f>
        <v>4.5199999999999996</v>
      </c>
      <c r="Q113" s="1">
        <f>Estação!Q148</f>
        <v>63.7</v>
      </c>
      <c r="R113" s="1">
        <f>Estação!R148</f>
        <v>0</v>
      </c>
    </row>
    <row r="114" spans="1:18">
      <c r="A114" s="22">
        <v>44201.708333333336</v>
      </c>
      <c r="B114" s="1">
        <f>Estação!C149</f>
        <v>26.8</v>
      </c>
      <c r="C114" s="1">
        <v>36</v>
      </c>
      <c r="D114" s="1">
        <f>Estação!D149</f>
        <v>18.489999999999998</v>
      </c>
      <c r="E114" s="1">
        <f>Estação!E149</f>
        <v>0.33</v>
      </c>
      <c r="F114" s="1">
        <f>Estação!F149</f>
        <v>2.11</v>
      </c>
      <c r="G114" s="1">
        <f>Estação!G149</f>
        <v>1.88</v>
      </c>
      <c r="H114" s="1">
        <f>Estação!H149</f>
        <v>3.98</v>
      </c>
      <c r="I114" s="1">
        <f>Estação!I149</f>
        <v>2.5</v>
      </c>
      <c r="J114" s="1">
        <f>Estação!J149</f>
        <v>15</v>
      </c>
      <c r="K114" s="1">
        <f>Estação!K149</f>
        <v>12</v>
      </c>
      <c r="L114" s="1">
        <f>Estação!L149</f>
        <v>29.7</v>
      </c>
      <c r="M114" s="1">
        <f>Estação!M149</f>
        <v>58.3</v>
      </c>
      <c r="N114" s="1">
        <f>Estação!N149</f>
        <v>1007.9</v>
      </c>
      <c r="O114" s="1">
        <f>Estação!O149</f>
        <v>419</v>
      </c>
      <c r="P114" s="1">
        <f>Estação!P149</f>
        <v>4.57</v>
      </c>
      <c r="Q114" s="1">
        <f>Estação!Q149</f>
        <v>50.82</v>
      </c>
      <c r="R114" s="1">
        <f>Estação!R149</f>
        <v>0</v>
      </c>
    </row>
    <row r="115" spans="1:18">
      <c r="A115" s="22">
        <v>44201.75</v>
      </c>
      <c r="B115" s="1">
        <f>Estação!C150</f>
        <v>26.6</v>
      </c>
      <c r="C115" s="1">
        <v>36</v>
      </c>
      <c r="D115" s="1">
        <f>Estação!D150</f>
        <v>18.05</v>
      </c>
      <c r="E115" s="1">
        <f>Estação!E150</f>
        <v>0.33</v>
      </c>
      <c r="F115" s="1">
        <f>Estação!F150</f>
        <v>2.0499999999999998</v>
      </c>
      <c r="G115" s="1">
        <f>Estação!G150</f>
        <v>2.37</v>
      </c>
      <c r="H115" s="1">
        <f>Estação!H150</f>
        <v>4.42</v>
      </c>
      <c r="I115" s="1">
        <f>Estação!I150</f>
        <v>2.65</v>
      </c>
      <c r="J115" s="1">
        <f>Estação!J150</f>
        <v>17</v>
      </c>
      <c r="K115" s="1">
        <f>Estação!K150</f>
        <v>11</v>
      </c>
      <c r="L115" s="1">
        <f>Estação!L150</f>
        <v>29.1</v>
      </c>
      <c r="M115" s="1">
        <f>Estação!M150</f>
        <v>60.8</v>
      </c>
      <c r="N115" s="1">
        <f>Estação!N150</f>
        <v>1007.9</v>
      </c>
      <c r="O115" s="1">
        <f>Estação!O150</f>
        <v>217</v>
      </c>
      <c r="P115" s="1">
        <f>Estação!P150</f>
        <v>3.84</v>
      </c>
      <c r="Q115" s="1">
        <f>Estação!Q150</f>
        <v>50.23</v>
      </c>
      <c r="R115" s="1">
        <f>Estação!R150</f>
        <v>0</v>
      </c>
    </row>
    <row r="116" spans="1:18">
      <c r="A116" s="22">
        <v>44201.791666666664</v>
      </c>
      <c r="B116" s="1">
        <f>Estação!C151</f>
        <v>26.5</v>
      </c>
      <c r="C116" s="1">
        <v>36</v>
      </c>
      <c r="D116" s="1">
        <f>Estação!D151</f>
        <v>15.17</v>
      </c>
      <c r="E116" s="1">
        <f>Estação!E151</f>
        <v>0.6</v>
      </c>
      <c r="F116" s="1">
        <f>Estação!F151</f>
        <v>3.72</v>
      </c>
      <c r="G116" s="1">
        <f>Estação!G151</f>
        <v>4.63</v>
      </c>
      <c r="H116" s="1">
        <f>Estação!H151</f>
        <v>8.35</v>
      </c>
      <c r="I116" s="1">
        <f>Estação!I151</f>
        <v>2.89</v>
      </c>
      <c r="J116" s="1">
        <f>Estação!J151</f>
        <v>23</v>
      </c>
      <c r="K116" s="1">
        <f>Estação!K151</f>
        <v>15</v>
      </c>
      <c r="L116" s="1">
        <f>Estação!L151</f>
        <v>28</v>
      </c>
      <c r="M116" s="1">
        <f>Estação!M151</f>
        <v>69</v>
      </c>
      <c r="N116" s="1">
        <f>Estação!N151</f>
        <v>1008</v>
      </c>
      <c r="O116" s="1">
        <f>Estação!O151</f>
        <v>29</v>
      </c>
      <c r="P116" s="1">
        <f>Estação!P151</f>
        <v>3.4</v>
      </c>
      <c r="Q116" s="1">
        <f>Estação!Q151</f>
        <v>31.53</v>
      </c>
      <c r="R116" s="1">
        <f>Estação!R151</f>
        <v>0</v>
      </c>
    </row>
    <row r="117" spans="1:18">
      <c r="A117" s="22">
        <v>44201.833333333336</v>
      </c>
      <c r="B117" s="1">
        <f>Estação!C152</f>
        <v>26.8</v>
      </c>
      <c r="C117" s="1">
        <v>36</v>
      </c>
      <c r="D117" s="1">
        <f>Estação!D152</f>
        <v>13.08</v>
      </c>
      <c r="E117" s="1">
        <f>Estação!E152</f>
        <v>0.38</v>
      </c>
      <c r="F117" s="1">
        <f>Estação!F152</f>
        <v>2.58</v>
      </c>
      <c r="G117" s="1">
        <f>Estação!G152</f>
        <v>6.25</v>
      </c>
      <c r="H117" s="1">
        <f>Estação!H152</f>
        <v>8.83</v>
      </c>
      <c r="I117" s="1">
        <f>Estação!I152</f>
        <v>2.41</v>
      </c>
      <c r="J117" s="1">
        <f>Estação!J152</f>
        <v>18</v>
      </c>
      <c r="K117" s="1">
        <f>Estação!K152</f>
        <v>11</v>
      </c>
      <c r="L117" s="1">
        <f>Estação!L152</f>
        <v>27.3</v>
      </c>
      <c r="M117" s="1">
        <f>Estação!M152</f>
        <v>73.2</v>
      </c>
      <c r="N117" s="1">
        <f>Estação!N152</f>
        <v>1008.3</v>
      </c>
      <c r="O117" s="1">
        <f>Estação!O152</f>
        <v>2</v>
      </c>
      <c r="P117" s="1">
        <f>Estação!P152</f>
        <v>2.4500000000000002</v>
      </c>
      <c r="Q117" s="1">
        <f>Estação!Q152</f>
        <v>32.79</v>
      </c>
      <c r="R117" s="1">
        <f>Estação!R152</f>
        <v>0</v>
      </c>
    </row>
    <row r="118" spans="1:18">
      <c r="A118" s="22">
        <v>44201.875</v>
      </c>
      <c r="B118" s="1">
        <f>Estação!C153</f>
        <v>26.8</v>
      </c>
      <c r="C118" s="1">
        <v>36</v>
      </c>
      <c r="D118" s="1">
        <f>Estação!D153</f>
        <v>14.6</v>
      </c>
      <c r="E118" s="1">
        <f>Estação!E153</f>
        <v>0.26</v>
      </c>
      <c r="F118" s="1">
        <f>Estação!F153</f>
        <v>1.33</v>
      </c>
      <c r="G118" s="1">
        <f>Estação!G153</f>
        <v>4</v>
      </c>
      <c r="H118" s="1">
        <f>Estação!H153</f>
        <v>5.32</v>
      </c>
      <c r="I118" s="1">
        <f>Estação!I153</f>
        <v>2.78</v>
      </c>
      <c r="J118" s="1">
        <f>Estação!J153</f>
        <v>19</v>
      </c>
      <c r="K118" s="1">
        <f>Estação!K153</f>
        <v>9</v>
      </c>
      <c r="L118" s="1">
        <f>Estação!L153</f>
        <v>27.1</v>
      </c>
      <c r="M118" s="1">
        <f>Estação!M153</f>
        <v>75.599999999999994</v>
      </c>
      <c r="N118" s="1">
        <f>Estação!N153</f>
        <v>1009</v>
      </c>
      <c r="O118" s="1">
        <f>Estação!O153</f>
        <v>2</v>
      </c>
      <c r="P118" s="1">
        <f>Estação!P153</f>
        <v>2.36</v>
      </c>
      <c r="Q118" s="1">
        <f>Estação!Q153</f>
        <v>45.59</v>
      </c>
      <c r="R118" s="1">
        <f>Estação!R153</f>
        <v>0</v>
      </c>
    </row>
    <row r="119" spans="1:18">
      <c r="A119" s="22">
        <v>44201.916666666664</v>
      </c>
      <c r="B119" s="1">
        <f>Estação!C154</f>
        <v>26.7</v>
      </c>
      <c r="C119" s="1">
        <v>36</v>
      </c>
      <c r="D119" s="1">
        <f>Estação!D154</f>
        <v>16.84</v>
      </c>
      <c r="E119" s="1">
        <f>Estação!E154</f>
        <v>0.3</v>
      </c>
      <c r="F119" s="1">
        <f>Estação!F154</f>
        <v>1.18</v>
      </c>
      <c r="G119" s="1">
        <f>Estação!G154</f>
        <v>2.4900000000000002</v>
      </c>
      <c r="H119" s="1">
        <f>Estação!H154</f>
        <v>3.67</v>
      </c>
      <c r="I119" s="1">
        <f>Estação!I154</f>
        <v>2.84</v>
      </c>
      <c r="J119" s="1">
        <f>Estação!J154</f>
        <v>13</v>
      </c>
      <c r="K119" s="1">
        <f>Estação!K154</f>
        <v>15</v>
      </c>
      <c r="L119" s="1">
        <f>Estação!L154</f>
        <v>27</v>
      </c>
      <c r="M119" s="1">
        <f>Estação!M154</f>
        <v>76.2</v>
      </c>
      <c r="N119" s="1">
        <f>Estação!N154</f>
        <v>1009.6</v>
      </c>
      <c r="O119" s="1">
        <f>Estação!O154</f>
        <v>2</v>
      </c>
      <c r="P119" s="1">
        <f>Estação!P154</f>
        <v>2.66</v>
      </c>
      <c r="Q119" s="1">
        <f>Estação!Q154</f>
        <v>43.5</v>
      </c>
      <c r="R119" s="1">
        <f>Estação!R154</f>
        <v>0</v>
      </c>
    </row>
    <row r="120" spans="1:18">
      <c r="A120" s="22">
        <v>44201.958333333336</v>
      </c>
      <c r="B120" s="1">
        <f>Estação!C155</f>
        <v>26.7</v>
      </c>
      <c r="C120" s="1">
        <v>36</v>
      </c>
      <c r="D120" s="1">
        <f>Estação!D155</f>
        <v>16.559999999999999</v>
      </c>
      <c r="E120" s="1">
        <f>Estação!E155</f>
        <v>0.3</v>
      </c>
      <c r="F120" s="1">
        <f>Estação!F155</f>
        <v>1.31</v>
      </c>
      <c r="G120" s="1">
        <f>Estação!G155</f>
        <v>1.75</v>
      </c>
      <c r="H120" s="1">
        <f>Estação!H155</f>
        <v>3.06</v>
      </c>
      <c r="I120" s="1">
        <f>Estação!I155</f>
        <v>2.41</v>
      </c>
      <c r="J120" s="1">
        <f>Estação!J155</f>
        <v>15</v>
      </c>
      <c r="K120" s="1">
        <f>Estação!K155</f>
        <v>14</v>
      </c>
      <c r="L120" s="1">
        <f>Estação!L155</f>
        <v>27</v>
      </c>
      <c r="M120" s="1">
        <f>Estação!M155</f>
        <v>76</v>
      </c>
      <c r="N120" s="1">
        <f>Estação!N155</f>
        <v>1009.7</v>
      </c>
      <c r="O120" s="1">
        <f>Estação!O155</f>
        <v>3</v>
      </c>
      <c r="P120" s="1">
        <f>Estação!P155</f>
        <v>2.9</v>
      </c>
      <c r="Q120" s="1">
        <f>Estação!Q155</f>
        <v>47.73</v>
      </c>
      <c r="R120" s="1">
        <f>Estação!R155</f>
        <v>0</v>
      </c>
    </row>
    <row r="121" spans="1:18">
      <c r="A121" s="22">
        <v>44202</v>
      </c>
      <c r="B121" s="1">
        <f>Estação!C156</f>
        <v>26.7</v>
      </c>
      <c r="C121" s="1">
        <v>36</v>
      </c>
      <c r="D121" s="1">
        <f>Estação!D156</f>
        <v>16.78</v>
      </c>
      <c r="E121" s="1">
        <f>Estação!E156</f>
        <v>0.3</v>
      </c>
      <c r="F121" s="1">
        <f>Estação!F156</f>
        <v>1.1200000000000001</v>
      </c>
      <c r="G121" s="1">
        <f>Estação!G156</f>
        <v>1.81</v>
      </c>
      <c r="H121" s="1">
        <f>Estação!H156</f>
        <v>2.93</v>
      </c>
      <c r="I121" s="1">
        <f>Estação!I156</f>
        <v>2.37</v>
      </c>
      <c r="J121" s="1">
        <f>Estação!J156</f>
        <v>17</v>
      </c>
      <c r="K121" s="1">
        <f>Estação!K156</f>
        <v>11</v>
      </c>
      <c r="L121" s="1">
        <f>Estação!L156</f>
        <v>26.9</v>
      </c>
      <c r="M121" s="1">
        <f>Estação!M156</f>
        <v>75.599999999999994</v>
      </c>
      <c r="N121" s="1">
        <f>Estação!N156</f>
        <v>1009.6</v>
      </c>
      <c r="O121" s="1">
        <f>Estação!O156</f>
        <v>3</v>
      </c>
      <c r="P121" s="1">
        <f>Estação!P156</f>
        <v>3.02</v>
      </c>
      <c r="Q121" s="1">
        <f>Estação!Q156</f>
        <v>50.45</v>
      </c>
      <c r="R121" s="1">
        <f>Estação!R156</f>
        <v>0</v>
      </c>
    </row>
    <row r="122" spans="1:18">
      <c r="A122" s="22">
        <v>44202.041666666664</v>
      </c>
      <c r="B122" s="1">
        <f>Estação!C165</f>
        <v>26.5</v>
      </c>
      <c r="C122" s="1">
        <v>36</v>
      </c>
      <c r="D122" s="1">
        <f>Estação!D165</f>
        <v>17.66</v>
      </c>
      <c r="E122" s="1">
        <f>Estação!E165</f>
        <v>0.28000000000000003</v>
      </c>
      <c r="F122" s="1">
        <f>Estação!F165</f>
        <v>1.35</v>
      </c>
      <c r="G122" s="1">
        <f>Estação!G165</f>
        <v>1.35</v>
      </c>
      <c r="H122" s="1">
        <f>Estação!H165</f>
        <v>2.71</v>
      </c>
      <c r="I122" s="1">
        <f>Estação!I165</f>
        <v>2.31</v>
      </c>
      <c r="J122" s="1">
        <f>Estação!J165</f>
        <v>13</v>
      </c>
      <c r="K122" s="1">
        <f>Estação!K165</f>
        <v>10</v>
      </c>
      <c r="L122" s="1">
        <f>Estação!L165</f>
        <v>26.9</v>
      </c>
      <c r="M122" s="1">
        <f>Estação!M165</f>
        <v>73.5</v>
      </c>
      <c r="N122" s="1">
        <f>Estação!N165</f>
        <v>1009</v>
      </c>
      <c r="O122" s="1">
        <f>Estação!O165</f>
        <v>2</v>
      </c>
      <c r="P122" s="1">
        <f>Estação!P165</f>
        <v>3.06</v>
      </c>
      <c r="Q122" s="1">
        <f>Estação!Q165</f>
        <v>57.96</v>
      </c>
      <c r="R122" s="1">
        <f>Estação!R165</f>
        <v>0</v>
      </c>
    </row>
    <row r="123" spans="1:18">
      <c r="A123" s="22">
        <v>44202.083333333336</v>
      </c>
      <c r="B123" s="1">
        <f>Estação!C166</f>
        <v>26.5</v>
      </c>
      <c r="C123" s="1">
        <v>36</v>
      </c>
      <c r="D123" s="1">
        <f>Estação!D166</f>
        <v>16.649999999999999</v>
      </c>
      <c r="E123" s="1">
        <f>Estação!E166</f>
        <v>0.21</v>
      </c>
      <c r="F123" s="1">
        <f>Estação!F166</f>
        <v>1.26</v>
      </c>
      <c r="G123" s="1">
        <f>Estação!G166</f>
        <v>1.02</v>
      </c>
      <c r="H123" s="1">
        <f>Estação!H166</f>
        <v>2.2799999999999998</v>
      </c>
      <c r="I123" s="1">
        <f>Estação!I166</f>
        <v>2.78</v>
      </c>
      <c r="J123" s="1">
        <f>Estação!J166</f>
        <v>9</v>
      </c>
      <c r="K123" s="1">
        <f>Estação!K166</f>
        <v>11</v>
      </c>
      <c r="L123" s="1">
        <f>Estação!L166</f>
        <v>26.7</v>
      </c>
      <c r="M123" s="1">
        <f>Estação!M166</f>
        <v>73.7</v>
      </c>
      <c r="N123" s="1">
        <f>Estação!N166</f>
        <v>1008.4</v>
      </c>
      <c r="O123" s="1">
        <f>Estação!O166</f>
        <v>2</v>
      </c>
      <c r="P123" s="1">
        <f>Estação!P166</f>
        <v>2.9</v>
      </c>
      <c r="Q123" s="1">
        <f>Estação!Q166</f>
        <v>59.27</v>
      </c>
      <c r="R123" s="1">
        <f>Estação!R166</f>
        <v>0</v>
      </c>
    </row>
    <row r="124" spans="1:18">
      <c r="A124" s="22">
        <v>44202.125</v>
      </c>
      <c r="B124" s="1">
        <f>Estação!C167</f>
        <v>26.5</v>
      </c>
      <c r="C124" s="1">
        <v>36</v>
      </c>
      <c r="D124" s="1">
        <f>Estação!D167</f>
        <v>17.11</v>
      </c>
      <c r="E124" s="1">
        <f>Estação!E167</f>
        <v>0.2</v>
      </c>
      <c r="F124" s="1">
        <f>Estação!F167</f>
        <v>1.29</v>
      </c>
      <c r="G124" s="1">
        <f>Estação!G167</f>
        <v>0.81</v>
      </c>
      <c r="H124" s="1">
        <f>Estação!H167</f>
        <v>2.1</v>
      </c>
      <c r="I124" s="1">
        <f>Estação!I167</f>
        <v>3.04</v>
      </c>
      <c r="J124" s="1">
        <f>Estação!J167</f>
        <v>9</v>
      </c>
      <c r="K124" s="1">
        <f>Estação!K167</f>
        <v>9</v>
      </c>
      <c r="L124" s="1">
        <f>Estação!L167</f>
        <v>26.6</v>
      </c>
      <c r="M124" s="1">
        <f>Estação!M167</f>
        <v>73.8</v>
      </c>
      <c r="N124" s="1">
        <f>Estação!N167</f>
        <v>1008.1</v>
      </c>
      <c r="O124" s="1">
        <f>Estação!O167</f>
        <v>3</v>
      </c>
      <c r="P124" s="1">
        <f>Estação!P167</f>
        <v>2.89</v>
      </c>
      <c r="Q124" s="1">
        <f>Estação!Q167</f>
        <v>53.65</v>
      </c>
      <c r="R124" s="1">
        <f>Estação!R167</f>
        <v>0</v>
      </c>
    </row>
    <row r="125" spans="1:18">
      <c r="A125" s="22">
        <v>44202.166666666664</v>
      </c>
      <c r="B125" s="1">
        <f>Estação!C168</f>
        <v>26.4</v>
      </c>
      <c r="C125" s="1">
        <v>36</v>
      </c>
      <c r="D125" s="1">
        <f>Estação!D168</f>
        <v>17.39</v>
      </c>
      <c r="E125" s="1">
        <f>Estação!E168</f>
        <v>0.22</v>
      </c>
      <c r="F125" s="1">
        <f>Estação!F168</f>
        <v>1.06</v>
      </c>
      <c r="G125" s="1">
        <f>Estação!G168</f>
        <v>0.73</v>
      </c>
      <c r="H125" s="1">
        <f>Estação!H168</f>
        <v>1.79</v>
      </c>
      <c r="I125" s="1">
        <f>Estação!I168</f>
        <v>2.91</v>
      </c>
      <c r="J125" s="1">
        <f>Estação!J168</f>
        <v>19</v>
      </c>
      <c r="K125" s="1">
        <f>Estação!K168</f>
        <v>10</v>
      </c>
      <c r="L125" s="1">
        <f>Estação!L168</f>
        <v>26.6</v>
      </c>
      <c r="M125" s="1">
        <f>Estação!M168</f>
        <v>74.5</v>
      </c>
      <c r="N125" s="1">
        <f>Estação!N168</f>
        <v>1008.3</v>
      </c>
      <c r="O125" s="1">
        <f>Estação!O168</f>
        <v>2</v>
      </c>
      <c r="P125" s="1">
        <f>Estação!P168</f>
        <v>2.76</v>
      </c>
      <c r="Q125" s="1">
        <f>Estação!Q168</f>
        <v>52.19</v>
      </c>
      <c r="R125" s="1">
        <f>Estação!R168</f>
        <v>0</v>
      </c>
    </row>
    <row r="126" spans="1:18">
      <c r="A126" s="22">
        <v>44202.208333333336</v>
      </c>
      <c r="B126" s="1">
        <f>Estação!C169</f>
        <v>26.5</v>
      </c>
      <c r="C126" s="1">
        <v>36</v>
      </c>
      <c r="D126" s="1">
        <f>Estação!D169</f>
        <v>17.47</v>
      </c>
      <c r="E126" s="1">
        <f>Estação!E169</f>
        <v>0.2</v>
      </c>
      <c r="F126" s="1">
        <f>Estação!F169</f>
        <v>1.1499999999999999</v>
      </c>
      <c r="G126" s="1">
        <f>Estação!G169</f>
        <v>0.61</v>
      </c>
      <c r="H126" s="1">
        <f>Estação!H169</f>
        <v>1.76</v>
      </c>
      <c r="I126" s="1">
        <f>Estação!I169</f>
        <v>3.2</v>
      </c>
      <c r="J126" s="1">
        <f>Estação!J169</f>
        <v>15</v>
      </c>
      <c r="K126" s="1">
        <f>Estação!K169</f>
        <v>13</v>
      </c>
      <c r="L126" s="1">
        <f>Estação!L169</f>
        <v>26.6</v>
      </c>
      <c r="M126" s="1">
        <f>Estação!M169</f>
        <v>72.599999999999994</v>
      </c>
      <c r="N126" s="1">
        <f>Estação!N169</f>
        <v>1008.5</v>
      </c>
      <c r="O126" s="1">
        <f>Estação!O169</f>
        <v>2</v>
      </c>
      <c r="P126" s="1">
        <f>Estação!P169</f>
        <v>2.82</v>
      </c>
      <c r="Q126" s="1">
        <f>Estação!Q169</f>
        <v>61.71</v>
      </c>
      <c r="R126" s="1">
        <f>Estação!R169</f>
        <v>0</v>
      </c>
    </row>
    <row r="127" spans="1:18">
      <c r="A127" s="22">
        <v>44202.25</v>
      </c>
      <c r="B127" s="1">
        <f>Estação!C170</f>
        <v>26.5</v>
      </c>
      <c r="C127" s="1">
        <v>36</v>
      </c>
      <c r="D127" s="1">
        <f>Estação!D170</f>
        <v>17.57</v>
      </c>
      <c r="E127" s="1">
        <f>Estação!E170</f>
        <v>0.21</v>
      </c>
      <c r="F127" s="1">
        <f>Estação!F170</f>
        <v>0.96</v>
      </c>
      <c r="G127" s="1">
        <f>Estação!G170</f>
        <v>0.72</v>
      </c>
      <c r="H127" s="1">
        <f>Estação!H170</f>
        <v>1.68</v>
      </c>
      <c r="I127" s="1">
        <f>Estação!I170</f>
        <v>3.28</v>
      </c>
      <c r="J127" s="1">
        <f>Estação!J170</f>
        <v>16</v>
      </c>
      <c r="K127" s="1">
        <f>Estação!K170</f>
        <v>10</v>
      </c>
      <c r="L127" s="1">
        <f>Estação!L170</f>
        <v>26.6</v>
      </c>
      <c r="M127" s="1">
        <f>Estação!M170</f>
        <v>72.5</v>
      </c>
      <c r="N127" s="1">
        <f>Estação!N170</f>
        <v>1008.9</v>
      </c>
      <c r="O127" s="1">
        <f>Estação!O170</f>
        <v>3</v>
      </c>
      <c r="P127" s="1">
        <f>Estação!P170</f>
        <v>3.25</v>
      </c>
      <c r="Q127" s="1">
        <f>Estação!Q170</f>
        <v>60.98</v>
      </c>
      <c r="R127" s="1">
        <f>Estação!R170</f>
        <v>0</v>
      </c>
    </row>
    <row r="128" spans="1:18">
      <c r="A128" s="22">
        <v>44202.291666666664</v>
      </c>
      <c r="B128" s="1">
        <f>Estação!C171</f>
        <v>26.5</v>
      </c>
      <c r="C128" s="1">
        <v>36</v>
      </c>
      <c r="D128" s="1">
        <f>Estação!D171</f>
        <v>16.39</v>
      </c>
      <c r="E128" s="1">
        <f>Estação!E171</f>
        <v>0.22</v>
      </c>
      <c r="F128" s="1">
        <f>Estação!F171</f>
        <v>1.07</v>
      </c>
      <c r="G128" s="1">
        <f>Estação!G171</f>
        <v>1.72</v>
      </c>
      <c r="H128" s="1">
        <f>Estação!H171</f>
        <v>2.8</v>
      </c>
      <c r="I128" s="1">
        <f>Estação!I171</f>
        <v>3.42</v>
      </c>
      <c r="J128" s="1">
        <f>Estação!J171</f>
        <v>16</v>
      </c>
      <c r="K128" s="1">
        <f>Estação!K171</f>
        <v>12</v>
      </c>
      <c r="L128" s="1">
        <f>Estação!L171</f>
        <v>26.6</v>
      </c>
      <c r="M128" s="1">
        <f>Estação!M171</f>
        <v>71.5</v>
      </c>
      <c r="N128" s="1">
        <f>Estação!N171</f>
        <v>1009.6</v>
      </c>
      <c r="O128" s="1">
        <f>Estação!O171</f>
        <v>12</v>
      </c>
      <c r="P128" s="1">
        <f>Estação!P171</f>
        <v>2.75</v>
      </c>
      <c r="Q128" s="1">
        <f>Estação!Q171</f>
        <v>69.89</v>
      </c>
      <c r="R128" s="1">
        <f>Estação!R171</f>
        <v>0</v>
      </c>
    </row>
    <row r="129" spans="1:18">
      <c r="A129" s="22">
        <v>44202.333333333336</v>
      </c>
      <c r="B129" s="1">
        <f>Estação!C172</f>
        <v>26.6</v>
      </c>
      <c r="C129" s="1">
        <v>36</v>
      </c>
      <c r="D129" s="1">
        <f>Estação!D172</f>
        <v>15.53</v>
      </c>
      <c r="E129" s="1">
        <f>Estação!E172</f>
        <v>0.27</v>
      </c>
      <c r="F129" s="1">
        <f>Estação!F172</f>
        <v>1.83</v>
      </c>
      <c r="G129" s="1">
        <f>Estação!G172</f>
        <v>3.03</v>
      </c>
      <c r="H129" s="1">
        <f>Estação!H172</f>
        <v>4.8600000000000003</v>
      </c>
      <c r="I129" s="1">
        <f>Estação!I172</f>
        <v>3.49</v>
      </c>
      <c r="J129" s="1">
        <f>Estação!J172</f>
        <v>18</v>
      </c>
      <c r="K129" s="1">
        <f>Estação!K172</f>
        <v>11</v>
      </c>
      <c r="L129" s="1">
        <f>Estação!L172</f>
        <v>27</v>
      </c>
      <c r="M129" s="1">
        <f>Estação!M172</f>
        <v>71.2</v>
      </c>
      <c r="N129" s="1">
        <f>Estação!N172</f>
        <v>1010</v>
      </c>
      <c r="O129" s="1">
        <f>Estação!O172</f>
        <v>88</v>
      </c>
      <c r="P129" s="1">
        <f>Estação!P172</f>
        <v>3.12</v>
      </c>
      <c r="Q129" s="1">
        <f>Estação!Q172</f>
        <v>71.81</v>
      </c>
      <c r="R129" s="1">
        <f>Estação!R172</f>
        <v>0</v>
      </c>
    </row>
    <row r="130" spans="1:18">
      <c r="A130" s="22">
        <v>44202.375</v>
      </c>
      <c r="B130" s="1">
        <f>Estação!C173</f>
        <v>26.3</v>
      </c>
      <c r="C130" s="1">
        <v>36</v>
      </c>
      <c r="D130" s="1">
        <f>Estação!D173</f>
        <v>16.260000000000002</v>
      </c>
      <c r="E130" s="1">
        <f>Estação!E173</f>
        <v>0.31</v>
      </c>
      <c r="F130" s="1">
        <f>Estação!F173</f>
        <v>2.71</v>
      </c>
      <c r="G130" s="1">
        <f>Estação!G173</f>
        <v>2.97</v>
      </c>
      <c r="H130" s="1">
        <f>Estação!H173</f>
        <v>5.68</v>
      </c>
      <c r="I130" s="1">
        <f>Estação!I173</f>
        <v>3.05</v>
      </c>
      <c r="J130" s="1">
        <f>Estação!J173</f>
        <v>23</v>
      </c>
      <c r="K130" s="1">
        <f>Estação!K173</f>
        <v>14</v>
      </c>
      <c r="L130" s="1">
        <f>Estação!L173</f>
        <v>28</v>
      </c>
      <c r="M130" s="1">
        <f>Estação!M173</f>
        <v>67.599999999999994</v>
      </c>
      <c r="N130" s="1">
        <f>Estação!N173</f>
        <v>1010.3</v>
      </c>
      <c r="O130" s="1">
        <f>Estação!O173</f>
        <v>229</v>
      </c>
      <c r="P130" s="1">
        <f>Estação!P173</f>
        <v>3.96</v>
      </c>
      <c r="Q130" s="1">
        <f>Estação!Q173</f>
        <v>77.56</v>
      </c>
      <c r="R130" s="1">
        <f>Estação!R173</f>
        <v>0</v>
      </c>
    </row>
    <row r="131" spans="1:18">
      <c r="A131" s="22">
        <v>44202.416666666664</v>
      </c>
      <c r="B131" s="1">
        <f>Estação!C174</f>
        <v>26.6</v>
      </c>
      <c r="C131" s="1">
        <v>36</v>
      </c>
      <c r="D131" s="1">
        <f>Estação!D174</f>
        <v>13.72</v>
      </c>
      <c r="E131" s="1">
        <f>Estação!E174</f>
        <v>0.38</v>
      </c>
      <c r="F131" s="1">
        <f>Estação!F174</f>
        <v>3.91</v>
      </c>
      <c r="G131" s="1">
        <f>Estação!G174</f>
        <v>4.3899999999999997</v>
      </c>
      <c r="H131" s="1">
        <f>Estação!H174</f>
        <v>8.3000000000000007</v>
      </c>
      <c r="I131" s="1">
        <f>Estação!I174</f>
        <v>3.13</v>
      </c>
      <c r="J131" s="1">
        <f>Estação!J174</f>
        <v>28</v>
      </c>
      <c r="K131" s="1">
        <f>Estação!K174</f>
        <v>15</v>
      </c>
      <c r="L131" s="1">
        <f>Estação!L174</f>
        <v>27.8</v>
      </c>
      <c r="M131" s="1">
        <f>Estação!M174</f>
        <v>70.2</v>
      </c>
      <c r="N131" s="1">
        <f>Estação!N174</f>
        <v>1010.6</v>
      </c>
      <c r="O131" s="1">
        <f>Estação!O174</f>
        <v>331</v>
      </c>
      <c r="P131" s="1">
        <f>Estação!P174</f>
        <v>3.46</v>
      </c>
      <c r="Q131" s="1">
        <f>Estação!Q174</f>
        <v>104.21</v>
      </c>
      <c r="R131" s="1">
        <f>Estação!R174</f>
        <v>0</v>
      </c>
    </row>
    <row r="132" spans="1:18">
      <c r="A132" s="22">
        <v>44202.458333333336</v>
      </c>
      <c r="B132" s="1">
        <f>Estação!C175</f>
        <v>26.6</v>
      </c>
      <c r="C132" s="1">
        <v>36</v>
      </c>
      <c r="D132" s="1">
        <f>Estação!D175</f>
        <v>18.12</v>
      </c>
      <c r="E132" s="1">
        <f>Estação!E175</f>
        <v>0.32</v>
      </c>
      <c r="F132" s="1">
        <f>Estação!F175</f>
        <v>2.59</v>
      </c>
      <c r="G132" s="1">
        <f>Estação!G175</f>
        <v>2.73</v>
      </c>
      <c r="H132" s="1">
        <f>Estação!H175</f>
        <v>5.32</v>
      </c>
      <c r="I132" s="1">
        <f>Estação!I175</f>
        <v>3.03</v>
      </c>
      <c r="J132" s="1">
        <f>Estação!J175</f>
        <v>26</v>
      </c>
      <c r="K132" s="1">
        <f>Estação!K175</f>
        <v>11</v>
      </c>
      <c r="L132" s="1">
        <f>Estação!L175</f>
        <v>28.9</v>
      </c>
      <c r="M132" s="1">
        <f>Estação!M175</f>
        <v>64.2</v>
      </c>
      <c r="N132" s="1">
        <f>Estação!N175</f>
        <v>1010.7</v>
      </c>
      <c r="O132" s="1">
        <f>Estação!O175</f>
        <v>639</v>
      </c>
      <c r="P132" s="1">
        <f>Estação!P175</f>
        <v>4.0999999999999996</v>
      </c>
      <c r="Q132" s="1">
        <f>Estação!Q175</f>
        <v>85.65</v>
      </c>
      <c r="R132" s="1">
        <f>Estação!R175</f>
        <v>0</v>
      </c>
    </row>
    <row r="133" spans="1:18">
      <c r="A133" s="22">
        <v>44202.5</v>
      </c>
      <c r="B133" s="1">
        <f>Estação!C176</f>
        <v>26.6</v>
      </c>
      <c r="C133" s="1">
        <v>36</v>
      </c>
      <c r="D133" s="1">
        <f>Estação!D176</f>
        <v>19.98</v>
      </c>
      <c r="E133" s="1">
        <f>Estação!E176</f>
        <v>0.27</v>
      </c>
      <c r="F133" s="1">
        <f>Estação!F176</f>
        <v>1.96</v>
      </c>
      <c r="G133" s="1">
        <f>Estação!G176</f>
        <v>1.96</v>
      </c>
      <c r="H133" s="1">
        <f>Estação!H176</f>
        <v>3.92</v>
      </c>
      <c r="I133" s="1">
        <f>Estação!I176</f>
        <v>3.02</v>
      </c>
      <c r="J133" s="1">
        <f>Estação!J176</f>
        <v>20</v>
      </c>
      <c r="K133" s="1">
        <f>Estação!K176</f>
        <v>11</v>
      </c>
      <c r="L133" s="1">
        <f>Estação!L176</f>
        <v>29.8</v>
      </c>
      <c r="M133" s="1">
        <f>Estação!M176</f>
        <v>56.9</v>
      </c>
      <c r="N133" s="1">
        <f>Estação!N176</f>
        <v>1010.4</v>
      </c>
      <c r="O133" s="1">
        <f>Estação!O176</f>
        <v>897</v>
      </c>
      <c r="P133" s="1">
        <f>Estação!P176</f>
        <v>4.57</v>
      </c>
      <c r="Q133" s="1">
        <f>Estação!Q176</f>
        <v>64.27</v>
      </c>
      <c r="R133" s="1">
        <f>Estação!R176</f>
        <v>0</v>
      </c>
    </row>
    <row r="134" spans="1:18">
      <c r="A134" s="22">
        <v>44202.541666666664</v>
      </c>
      <c r="B134" s="1">
        <f>Estação!C177</f>
        <v>26.4</v>
      </c>
      <c r="C134" s="1">
        <v>36</v>
      </c>
      <c r="D134" s="1">
        <f>Estação!D177</f>
        <v>21.49</v>
      </c>
      <c r="E134" s="1">
        <f>Estação!E177</f>
        <v>0.28999999999999998</v>
      </c>
      <c r="F134" s="1">
        <f>Estação!F177</f>
        <v>2.08</v>
      </c>
      <c r="G134" s="1">
        <f>Estação!G177</f>
        <v>1.83</v>
      </c>
      <c r="H134" s="1">
        <f>Estação!H177</f>
        <v>3.92</v>
      </c>
      <c r="I134" s="1">
        <f>Estação!I177</f>
        <v>3.33</v>
      </c>
      <c r="J134" s="1">
        <f>Estação!J177</f>
        <v>16</v>
      </c>
      <c r="K134" s="1">
        <f>Estação!K177</f>
        <v>11</v>
      </c>
      <c r="L134" s="1">
        <f>Estação!L177</f>
        <v>30.2</v>
      </c>
      <c r="M134" s="1">
        <f>Estação!M177</f>
        <v>55.2</v>
      </c>
      <c r="N134" s="1">
        <f>Estação!N177</f>
        <v>1010</v>
      </c>
      <c r="O134" s="1">
        <f>Estação!O177</f>
        <v>988</v>
      </c>
      <c r="P134" s="1">
        <f>Estação!P177</f>
        <v>4.5199999999999996</v>
      </c>
      <c r="Q134" s="1">
        <f>Estação!Q177</f>
        <v>69.58</v>
      </c>
      <c r="R134" s="1">
        <f>Estação!R177</f>
        <v>0</v>
      </c>
    </row>
    <row r="135" spans="1:18">
      <c r="A135" s="22">
        <v>44202.583333333336</v>
      </c>
      <c r="B135" s="1">
        <f>Estação!C178</f>
        <v>26.2</v>
      </c>
      <c r="C135" s="1">
        <v>36</v>
      </c>
      <c r="D135" s="1">
        <f>Estação!D178</f>
        <v>20.92</v>
      </c>
      <c r="E135" s="1">
        <f>Estação!E178</f>
        <v>0.3</v>
      </c>
      <c r="F135" s="1">
        <f>Estação!F178</f>
        <v>2.2799999999999998</v>
      </c>
      <c r="G135" s="1">
        <f>Estação!G178</f>
        <v>1.88</v>
      </c>
      <c r="H135" s="1">
        <f>Estação!H178</f>
        <v>4.16</v>
      </c>
      <c r="I135" s="1">
        <f>Estação!I178</f>
        <v>3.41</v>
      </c>
      <c r="J135" s="1">
        <f>Estação!J178</f>
        <v>18</v>
      </c>
      <c r="K135" s="1">
        <f>Estação!K178</f>
        <v>12</v>
      </c>
      <c r="L135" s="1">
        <f>Estação!L178</f>
        <v>30.3</v>
      </c>
      <c r="M135" s="1">
        <f>Estação!M178</f>
        <v>54</v>
      </c>
      <c r="N135" s="1">
        <f>Estação!N178</f>
        <v>1009.3</v>
      </c>
      <c r="O135" s="1">
        <f>Estação!O178</f>
        <v>665</v>
      </c>
      <c r="P135" s="1">
        <f>Estação!P178</f>
        <v>4.5199999999999996</v>
      </c>
      <c r="Q135" s="1">
        <f>Estação!Q178</f>
        <v>71.13</v>
      </c>
      <c r="R135" s="1">
        <f>Estação!R178</f>
        <v>0</v>
      </c>
    </row>
    <row r="136" spans="1:18">
      <c r="A136" s="22">
        <v>44202.625</v>
      </c>
      <c r="B136" s="1">
        <f>Estação!C179</f>
        <v>26.4</v>
      </c>
      <c r="C136" s="1">
        <v>36</v>
      </c>
      <c r="D136" s="1">
        <f>Estação!D179</f>
        <v>20.59</v>
      </c>
      <c r="E136" s="1">
        <f>Estação!E179</f>
        <v>0.28999999999999998</v>
      </c>
      <c r="F136" s="1">
        <f>Estação!F179</f>
        <v>2.0299999999999998</v>
      </c>
      <c r="G136" s="1">
        <f>Estação!G179</f>
        <v>1.73</v>
      </c>
      <c r="H136" s="1">
        <f>Estação!H179</f>
        <v>3.76</v>
      </c>
      <c r="I136" s="1">
        <f>Estação!I179</f>
        <v>3.3</v>
      </c>
      <c r="J136" s="1">
        <f>Estação!J179</f>
        <v>18</v>
      </c>
      <c r="K136" s="1">
        <f>Estação!K179</f>
        <v>9</v>
      </c>
      <c r="L136" s="1">
        <f>Estação!L179</f>
        <v>30.1</v>
      </c>
      <c r="M136" s="1">
        <f>Estação!M179</f>
        <v>56.2</v>
      </c>
      <c r="N136" s="1">
        <f>Estação!N179</f>
        <v>1008.5</v>
      </c>
      <c r="O136" s="1">
        <f>Estação!O179</f>
        <v>519</v>
      </c>
      <c r="P136" s="1">
        <f>Estação!P179</f>
        <v>4.2300000000000004</v>
      </c>
      <c r="Q136" s="1">
        <f>Estação!Q179</f>
        <v>63.17</v>
      </c>
      <c r="R136" s="1">
        <f>Estação!R179</f>
        <v>0</v>
      </c>
    </row>
    <row r="137" spans="1:18">
      <c r="A137" s="22">
        <v>44202.666666666664</v>
      </c>
      <c r="B137" s="1">
        <f>Estação!C180</f>
        <v>26.5</v>
      </c>
      <c r="C137" s="1">
        <v>36</v>
      </c>
      <c r="D137" s="1">
        <f>Estação!D180</f>
        <v>20.7</v>
      </c>
      <c r="E137" s="1">
        <f>Estação!E180</f>
        <v>0.31</v>
      </c>
      <c r="F137" s="1">
        <f>Estação!F180</f>
        <v>1.97</v>
      </c>
      <c r="G137" s="1">
        <f>Estação!G180</f>
        <v>1.99</v>
      </c>
      <c r="H137" s="1">
        <f>Estação!H180</f>
        <v>3.96</v>
      </c>
      <c r="I137" s="1">
        <f>Estação!I180</f>
        <v>3.44</v>
      </c>
      <c r="J137" s="1">
        <f>Estação!J180</f>
        <v>15</v>
      </c>
      <c r="K137" s="1">
        <f>Estação!K180</f>
        <v>10</v>
      </c>
      <c r="L137" s="1">
        <f>Estação!L180</f>
        <v>29.8</v>
      </c>
      <c r="M137" s="1">
        <f>Estação!M180</f>
        <v>58.6</v>
      </c>
      <c r="N137" s="1">
        <f>Estação!N180</f>
        <v>1008</v>
      </c>
      <c r="O137" s="1">
        <f>Estação!O180</f>
        <v>390</v>
      </c>
      <c r="P137" s="1">
        <f>Estação!P180</f>
        <v>4.0199999999999996</v>
      </c>
      <c r="Q137" s="1">
        <f>Estação!Q180</f>
        <v>62.59</v>
      </c>
      <c r="R137" s="1">
        <f>Estação!R180</f>
        <v>0</v>
      </c>
    </row>
    <row r="138" spans="1:18">
      <c r="A138" s="22">
        <v>44202.708333333336</v>
      </c>
      <c r="B138" s="1">
        <f>Estação!C181</f>
        <v>26.8</v>
      </c>
      <c r="C138" s="1">
        <v>36</v>
      </c>
      <c r="D138" s="1">
        <f>Estação!D181</f>
        <v>20.49</v>
      </c>
      <c r="E138" s="1">
        <f>Estação!E181</f>
        <v>0.3</v>
      </c>
      <c r="F138" s="1">
        <f>Estação!F181</f>
        <v>2.02</v>
      </c>
      <c r="G138" s="1">
        <f>Estação!G181</f>
        <v>1.89</v>
      </c>
      <c r="H138" s="1">
        <f>Estação!H181</f>
        <v>3.91</v>
      </c>
      <c r="I138" s="1">
        <f>Estação!I181</f>
        <v>3.21</v>
      </c>
      <c r="J138" s="1">
        <f>Estação!J181</f>
        <v>19</v>
      </c>
      <c r="K138" s="1">
        <f>Estação!K181</f>
        <v>12</v>
      </c>
      <c r="L138" s="1">
        <f>Estação!L181</f>
        <v>29.6</v>
      </c>
      <c r="M138" s="1">
        <f>Estação!M181</f>
        <v>60</v>
      </c>
      <c r="N138" s="1">
        <f>Estação!N181</f>
        <v>1007.9</v>
      </c>
      <c r="O138" s="1">
        <f>Estação!O181</f>
        <v>371</v>
      </c>
      <c r="P138" s="1">
        <f>Estação!P181</f>
        <v>3.92</v>
      </c>
      <c r="Q138" s="1">
        <f>Estação!Q181</f>
        <v>65.92</v>
      </c>
      <c r="R138" s="1">
        <f>Estação!R181</f>
        <v>0</v>
      </c>
    </row>
    <row r="139" spans="1:18">
      <c r="A139" s="22">
        <v>44202.75</v>
      </c>
      <c r="B139" s="1">
        <f>Estação!C182</f>
        <v>26.7</v>
      </c>
      <c r="C139" s="1">
        <v>36</v>
      </c>
      <c r="D139" s="1">
        <f>Estação!D182</f>
        <v>17.809999999999999</v>
      </c>
      <c r="E139" s="1">
        <f>Estação!E182</f>
        <v>0.35</v>
      </c>
      <c r="F139" s="1">
        <f>Estação!F182</f>
        <v>2.14</v>
      </c>
      <c r="G139" s="1">
        <f>Estação!G182</f>
        <v>2.74</v>
      </c>
      <c r="H139" s="1">
        <f>Estação!H182</f>
        <v>4.8899999999999997</v>
      </c>
      <c r="I139" s="1">
        <f>Estação!I182</f>
        <v>3.17</v>
      </c>
      <c r="J139" s="130"/>
      <c r="K139" s="1">
        <f>Estação!K182</f>
        <v>9</v>
      </c>
      <c r="L139" s="1">
        <f>Estação!L182</f>
        <v>28.9</v>
      </c>
      <c r="M139" s="1">
        <f>Estação!M182</f>
        <v>64.400000000000006</v>
      </c>
      <c r="N139" s="1">
        <f>Estação!N182</f>
        <v>1008.1</v>
      </c>
      <c r="O139" s="1">
        <f>Estação!O182</f>
        <v>126</v>
      </c>
      <c r="P139" s="1">
        <f>Estação!P182</f>
        <v>3.18</v>
      </c>
      <c r="Q139" s="1">
        <f>Estação!Q182</f>
        <v>61.37</v>
      </c>
      <c r="R139" s="1">
        <f>Estação!R182</f>
        <v>0</v>
      </c>
    </row>
    <row r="140" spans="1:18">
      <c r="A140" s="22">
        <v>44202.791666666664</v>
      </c>
      <c r="B140" s="1">
        <f>Estação!C183</f>
        <v>26.7</v>
      </c>
      <c r="C140" s="1">
        <v>36</v>
      </c>
      <c r="D140" s="1">
        <f>Estação!D183</f>
        <v>15.84</v>
      </c>
      <c r="E140" s="1">
        <f>Estação!E183</f>
        <v>0.57999999999999996</v>
      </c>
      <c r="F140" s="1">
        <f>Estação!F183</f>
        <v>3.55</v>
      </c>
      <c r="G140" s="1">
        <f>Estação!G183</f>
        <v>4.07</v>
      </c>
      <c r="H140" s="1">
        <f>Estação!H183</f>
        <v>7.59</v>
      </c>
      <c r="I140" s="1">
        <f>Estação!I183</f>
        <v>3.41</v>
      </c>
      <c r="J140" s="130"/>
      <c r="K140" s="1">
        <f>Estação!K183</f>
        <v>15</v>
      </c>
      <c r="L140" s="1">
        <f>Estação!L183</f>
        <v>28</v>
      </c>
      <c r="M140" s="1">
        <f>Estação!M183</f>
        <v>70</v>
      </c>
      <c r="N140" s="1">
        <f>Estação!N183</f>
        <v>1008.2</v>
      </c>
      <c r="O140" s="1">
        <f>Estação!O183</f>
        <v>22</v>
      </c>
      <c r="P140" s="1">
        <f>Estação!P183</f>
        <v>2.85</v>
      </c>
      <c r="Q140" s="1">
        <f>Estação!Q183</f>
        <v>43.87</v>
      </c>
      <c r="R140" s="1">
        <f>Estação!R183</f>
        <v>0</v>
      </c>
    </row>
    <row r="141" spans="1:18">
      <c r="A141" s="22">
        <v>44202.833333333336</v>
      </c>
      <c r="B141" s="1">
        <f>Estação!C184</f>
        <v>27</v>
      </c>
      <c r="C141" s="1">
        <v>36</v>
      </c>
      <c r="D141" s="1">
        <f>Estação!D184</f>
        <v>15.24</v>
      </c>
      <c r="E141" s="1">
        <f>Estação!E184</f>
        <v>0.34</v>
      </c>
      <c r="F141" s="1">
        <f>Estação!F184</f>
        <v>1.43</v>
      </c>
      <c r="G141" s="1">
        <f>Estação!G184</f>
        <v>3.73</v>
      </c>
      <c r="H141" s="1">
        <f>Estação!H184</f>
        <v>5.15</v>
      </c>
      <c r="I141" s="1">
        <f>Estação!I184</f>
        <v>2.91</v>
      </c>
      <c r="J141" s="130"/>
      <c r="K141" s="1">
        <f>Estação!K184</f>
        <v>17</v>
      </c>
      <c r="L141" s="1">
        <f>Estação!L184</f>
        <v>27.5</v>
      </c>
      <c r="M141" s="1">
        <f>Estação!M184</f>
        <v>74</v>
      </c>
      <c r="N141" s="1">
        <f>Estação!N184</f>
        <v>1008.5</v>
      </c>
      <c r="O141" s="1">
        <f>Estação!O184</f>
        <v>2</v>
      </c>
      <c r="P141" s="1">
        <f>Estação!P184</f>
        <v>2.7</v>
      </c>
      <c r="Q141" s="1">
        <f>Estação!Q184</f>
        <v>43.86</v>
      </c>
      <c r="R141" s="1">
        <f>Estação!R184</f>
        <v>0</v>
      </c>
    </row>
    <row r="142" spans="1:18">
      <c r="A142" s="22">
        <v>44202.875</v>
      </c>
      <c r="B142" s="1">
        <f>Estação!C185</f>
        <v>27</v>
      </c>
      <c r="C142" s="1">
        <v>36</v>
      </c>
      <c r="D142" s="1">
        <f>Estação!D185</f>
        <v>16.059999999999999</v>
      </c>
      <c r="E142" s="1">
        <f>Estação!E185</f>
        <v>0.28000000000000003</v>
      </c>
      <c r="F142" s="1">
        <f>Estação!F185</f>
        <v>1.17</v>
      </c>
      <c r="G142" s="1">
        <f>Estação!G185</f>
        <v>2.71</v>
      </c>
      <c r="H142" s="1">
        <f>Estação!H185</f>
        <v>3.88</v>
      </c>
      <c r="I142" s="1">
        <f>Estação!I185</f>
        <v>3.11</v>
      </c>
      <c r="J142" s="130"/>
      <c r="K142" s="1">
        <f>Estação!K185</f>
        <v>15</v>
      </c>
      <c r="L142" s="1">
        <f>Estação!L185</f>
        <v>27.4</v>
      </c>
      <c r="M142" s="1">
        <f>Estação!M185</f>
        <v>73.900000000000006</v>
      </c>
      <c r="N142" s="1">
        <f>Estação!N185</f>
        <v>1009.3</v>
      </c>
      <c r="O142" s="1">
        <f>Estação!O185</f>
        <v>3</v>
      </c>
      <c r="P142" s="1">
        <f>Estação!P185</f>
        <v>2.83</v>
      </c>
      <c r="Q142" s="1">
        <f>Estação!Q185</f>
        <v>45.13</v>
      </c>
      <c r="R142" s="1">
        <f>Estação!R185</f>
        <v>0</v>
      </c>
    </row>
    <row r="143" spans="1:18">
      <c r="A143" s="22">
        <v>44202.916666666664</v>
      </c>
      <c r="B143" s="1">
        <f>Estação!C186</f>
        <v>27.1</v>
      </c>
      <c r="C143" s="1">
        <v>36</v>
      </c>
      <c r="D143" s="1">
        <f>Estação!D186</f>
        <v>16.239999999999998</v>
      </c>
      <c r="E143" s="1">
        <f>Estação!E186</f>
        <v>0.27</v>
      </c>
      <c r="F143" s="1">
        <f>Estação!F186</f>
        <v>1.1399999999999999</v>
      </c>
      <c r="G143" s="1">
        <f>Estação!G186</f>
        <v>3.47</v>
      </c>
      <c r="H143" s="1">
        <f>Estação!H186</f>
        <v>4.6100000000000003</v>
      </c>
      <c r="I143" s="1">
        <f>Estação!I186</f>
        <v>3.59</v>
      </c>
      <c r="J143" s="130"/>
      <c r="K143" s="1">
        <f>Estação!K186</f>
        <v>12</v>
      </c>
      <c r="L143" s="1">
        <f>Estação!L186</f>
        <v>27.4</v>
      </c>
      <c r="M143" s="1">
        <f>Estação!M186</f>
        <v>72.8</v>
      </c>
      <c r="N143" s="1">
        <f>Estação!N186</f>
        <v>1010</v>
      </c>
      <c r="O143" s="1">
        <f>Estação!O186</f>
        <v>2</v>
      </c>
      <c r="P143" s="1">
        <f>Estação!P186</f>
        <v>2.63</v>
      </c>
      <c r="Q143" s="1">
        <f>Estação!Q186</f>
        <v>48.4</v>
      </c>
      <c r="R143" s="1">
        <f>Estação!R186</f>
        <v>0</v>
      </c>
    </row>
    <row r="144" spans="1:18">
      <c r="A144" s="22">
        <v>44202.958333333336</v>
      </c>
      <c r="B144" s="1">
        <f>Estação!C187</f>
        <v>27</v>
      </c>
      <c r="C144" s="1">
        <v>36</v>
      </c>
      <c r="D144" s="1">
        <f>Estação!D187</f>
        <v>16.899999999999999</v>
      </c>
      <c r="E144" s="1">
        <f>Estação!E187</f>
        <v>0.23</v>
      </c>
      <c r="F144" s="1">
        <f>Estação!F187</f>
        <v>1.05</v>
      </c>
      <c r="G144" s="1">
        <f>Estação!G187</f>
        <v>2.3199999999999998</v>
      </c>
      <c r="H144" s="1">
        <f>Estação!H187</f>
        <v>3.38</v>
      </c>
      <c r="I144" s="1">
        <f>Estação!I187</f>
        <v>3.57</v>
      </c>
      <c r="J144" s="130"/>
      <c r="K144" s="1">
        <f>Estação!K187</f>
        <v>14</v>
      </c>
      <c r="L144" s="1">
        <f>Estação!L187</f>
        <v>27.4</v>
      </c>
      <c r="M144" s="1">
        <f>Estação!M187</f>
        <v>72.2</v>
      </c>
      <c r="N144" s="1">
        <f>Estação!N187</f>
        <v>1010.3</v>
      </c>
      <c r="O144" s="1">
        <f>Estação!O187</f>
        <v>3</v>
      </c>
      <c r="P144" s="1">
        <f>Estação!P187</f>
        <v>2.87</v>
      </c>
      <c r="Q144" s="1">
        <f>Estação!Q187</f>
        <v>49.58</v>
      </c>
      <c r="R144" s="1">
        <f>Estação!R187</f>
        <v>0</v>
      </c>
    </row>
    <row r="145" spans="1:18">
      <c r="A145" s="22">
        <v>44203</v>
      </c>
      <c r="B145" s="1">
        <f>Estação!C188</f>
        <v>27</v>
      </c>
      <c r="C145" s="1">
        <v>36</v>
      </c>
      <c r="D145" s="1">
        <f>Estação!D188</f>
        <v>16.670000000000002</v>
      </c>
      <c r="E145" s="1">
        <f>Estação!E188</f>
        <v>0.23</v>
      </c>
      <c r="F145" s="1">
        <f>Estação!F188</f>
        <v>1.1599999999999999</v>
      </c>
      <c r="G145" s="1">
        <f>Estação!G188</f>
        <v>1.67</v>
      </c>
      <c r="H145" s="1">
        <f>Estação!H188</f>
        <v>2.83</v>
      </c>
      <c r="I145" s="1">
        <f>Estação!I188</f>
        <v>3.23</v>
      </c>
      <c r="J145" s="130"/>
      <c r="K145" s="1">
        <f>Estação!K188</f>
        <v>16</v>
      </c>
      <c r="L145" s="1">
        <f>Estação!L188</f>
        <v>27.4</v>
      </c>
      <c r="M145" s="1">
        <f>Estação!M188</f>
        <v>73.099999999999994</v>
      </c>
      <c r="N145" s="1">
        <f>Estação!N188</f>
        <v>1010</v>
      </c>
      <c r="O145" s="1">
        <f>Estação!O188</f>
        <v>3</v>
      </c>
      <c r="P145" s="1">
        <f>Estação!P188</f>
        <v>3.04</v>
      </c>
      <c r="Q145" s="1">
        <f>Estação!Q188</f>
        <v>53.33</v>
      </c>
      <c r="R145" s="1">
        <f>Estação!R188</f>
        <v>0</v>
      </c>
    </row>
    <row r="146" spans="1:18">
      <c r="A146" s="22">
        <v>44203.041666666664</v>
      </c>
      <c r="B146" s="1">
        <f>Estação!C197</f>
        <v>27</v>
      </c>
      <c r="C146" s="1">
        <v>36</v>
      </c>
      <c r="D146" s="1">
        <f>Estação!D197</f>
        <v>16.72</v>
      </c>
      <c r="E146" s="1">
        <f>Estação!E197</f>
        <v>0.24</v>
      </c>
      <c r="F146" s="1">
        <f>Estação!F197</f>
        <v>1.17</v>
      </c>
      <c r="G146" s="1">
        <f>Estação!G197</f>
        <v>1.25</v>
      </c>
      <c r="H146" s="1">
        <f>Estação!H197</f>
        <v>2.42</v>
      </c>
      <c r="I146" s="1">
        <f>Estação!I197</f>
        <v>3.29</v>
      </c>
      <c r="J146" s="130"/>
      <c r="K146" s="1">
        <f>Estação!K197</f>
        <v>7</v>
      </c>
      <c r="L146" s="1">
        <f>Estação!L197</f>
        <v>27.3</v>
      </c>
      <c r="M146" s="1">
        <f>Estação!M197</f>
        <v>73.7</v>
      </c>
      <c r="N146" s="1">
        <f>Estação!N197</f>
        <v>1009.2</v>
      </c>
      <c r="O146" s="1">
        <f>Estação!O197</f>
        <v>3</v>
      </c>
      <c r="P146" s="1">
        <f>Estação!P197</f>
        <v>2.81</v>
      </c>
      <c r="Q146" s="1">
        <f>Estação!Q197</f>
        <v>59.97</v>
      </c>
      <c r="R146" s="1">
        <f>Estação!R197</f>
        <v>0</v>
      </c>
    </row>
    <row r="147" spans="1:18">
      <c r="A147" s="22">
        <v>44203.083333333336</v>
      </c>
      <c r="B147" s="1">
        <f>Estação!C198</f>
        <v>27</v>
      </c>
      <c r="C147" s="1">
        <v>36</v>
      </c>
      <c r="D147" s="1">
        <f>Estação!D198</f>
        <v>16.97</v>
      </c>
      <c r="E147" s="1">
        <f>Estação!E198</f>
        <v>0.32</v>
      </c>
      <c r="F147" s="1">
        <f>Estação!F198</f>
        <v>1.06</v>
      </c>
      <c r="G147" s="1">
        <f>Estação!G198</f>
        <v>0.96</v>
      </c>
      <c r="H147" s="1">
        <f>Estação!H198</f>
        <v>2.0299999999999998</v>
      </c>
      <c r="I147" s="1">
        <f>Estação!I198</f>
        <v>2.87</v>
      </c>
      <c r="J147" s="130"/>
      <c r="K147" s="1">
        <f>Estação!K198</f>
        <v>12</v>
      </c>
      <c r="L147" s="1">
        <f>Estação!L198</f>
        <v>27.2</v>
      </c>
      <c r="M147" s="1">
        <f>Estação!M198</f>
        <v>74.2</v>
      </c>
      <c r="N147" s="1">
        <f>Estação!N198</f>
        <v>1008.3</v>
      </c>
      <c r="O147" s="1">
        <f>Estação!O198</f>
        <v>3</v>
      </c>
      <c r="P147" s="1">
        <f>Estação!P198</f>
        <v>3</v>
      </c>
      <c r="Q147" s="1">
        <f>Estação!Q198</f>
        <v>60.9</v>
      </c>
      <c r="R147" s="1">
        <f>Estação!R198</f>
        <v>0</v>
      </c>
    </row>
    <row r="148" spans="1:18">
      <c r="A148" s="22">
        <v>44203.125</v>
      </c>
      <c r="B148" s="1">
        <f>Estação!C199</f>
        <v>27</v>
      </c>
      <c r="C148" s="1">
        <v>36</v>
      </c>
      <c r="D148" s="1">
        <f>Estação!D199</f>
        <v>17.100000000000001</v>
      </c>
      <c r="E148" s="1">
        <f>Estação!E199</f>
        <v>0.33</v>
      </c>
      <c r="F148" s="1">
        <f>Estação!F199</f>
        <v>1.0900000000000001</v>
      </c>
      <c r="G148" s="1">
        <f>Estação!G199</f>
        <v>0.66</v>
      </c>
      <c r="H148" s="1">
        <f>Estação!H199</f>
        <v>1.75</v>
      </c>
      <c r="I148" s="1">
        <f>Estação!I199</f>
        <v>2.54</v>
      </c>
      <c r="J148" s="130"/>
      <c r="K148" s="1">
        <f>Estação!K199</f>
        <v>10</v>
      </c>
      <c r="L148" s="1">
        <f>Estação!L199</f>
        <v>27.1</v>
      </c>
      <c r="M148" s="1">
        <f>Estação!M199</f>
        <v>76.400000000000006</v>
      </c>
      <c r="N148" s="1">
        <f>Estação!N199</f>
        <v>1007.8</v>
      </c>
      <c r="O148" s="1">
        <f>Estação!O199</f>
        <v>3</v>
      </c>
      <c r="P148" s="1">
        <f>Estação!P199</f>
        <v>2.91</v>
      </c>
      <c r="Q148" s="1">
        <f>Estação!Q199</f>
        <v>55.72</v>
      </c>
      <c r="R148" s="1">
        <f>Estação!R199</f>
        <v>0</v>
      </c>
    </row>
    <row r="149" spans="1:18">
      <c r="A149" s="22">
        <v>44203.166666666664</v>
      </c>
      <c r="B149" s="1">
        <f>Estação!C200</f>
        <v>27.1</v>
      </c>
      <c r="C149" s="1">
        <v>36</v>
      </c>
      <c r="D149" s="1">
        <f>Estação!D200</f>
        <v>17.02</v>
      </c>
      <c r="E149" s="1">
        <f>Estação!E200</f>
        <v>0.34</v>
      </c>
      <c r="F149" s="1">
        <f>Estação!F200</f>
        <v>1.03</v>
      </c>
      <c r="G149" s="1">
        <f>Estação!G200</f>
        <v>0.66</v>
      </c>
      <c r="H149" s="1">
        <f>Estação!H200</f>
        <v>1.69</v>
      </c>
      <c r="I149" s="1">
        <f>Estação!I200</f>
        <v>3.22</v>
      </c>
      <c r="J149" s="130"/>
      <c r="K149" s="1">
        <f>Estação!K200</f>
        <v>16</v>
      </c>
      <c r="L149" s="1">
        <f>Estação!L200</f>
        <v>27</v>
      </c>
      <c r="M149" s="1">
        <f>Estação!M200</f>
        <v>78.7</v>
      </c>
      <c r="N149" s="1">
        <f>Estação!N200</f>
        <v>1007.8</v>
      </c>
      <c r="O149" s="1">
        <f>Estação!O200</f>
        <v>4</v>
      </c>
      <c r="P149" s="1">
        <f>Estação!P200</f>
        <v>2.76</v>
      </c>
      <c r="Q149" s="1">
        <f>Estação!Q200</f>
        <v>64.290000000000006</v>
      </c>
      <c r="R149" s="1">
        <f>Estação!R200</f>
        <v>0</v>
      </c>
    </row>
    <row r="150" spans="1:18">
      <c r="A150" s="22">
        <v>44203.208333333336</v>
      </c>
      <c r="B150" s="1">
        <f>Estação!C201</f>
        <v>27</v>
      </c>
      <c r="C150" s="1">
        <v>36</v>
      </c>
      <c r="D150" s="1">
        <f>Estação!D201</f>
        <v>18.79</v>
      </c>
      <c r="E150" s="1">
        <f>Estação!E201</f>
        <v>0.32</v>
      </c>
      <c r="F150" s="1">
        <f>Estação!F201</f>
        <v>0.98</v>
      </c>
      <c r="G150" s="1">
        <f>Estação!G201</f>
        <v>0.67</v>
      </c>
      <c r="H150" s="1">
        <f>Estação!H201</f>
        <v>1.65</v>
      </c>
      <c r="I150" s="1">
        <f>Estação!I201</f>
        <v>3.29</v>
      </c>
      <c r="J150" s="130"/>
      <c r="K150" s="1">
        <f>Estação!K201</f>
        <v>14</v>
      </c>
      <c r="L150" s="1">
        <f>Estação!L201</f>
        <v>27.1</v>
      </c>
      <c r="M150" s="1">
        <f>Estação!M201</f>
        <v>77.5</v>
      </c>
      <c r="N150" s="1">
        <f>Estação!N201</f>
        <v>1007.8</v>
      </c>
      <c r="O150" s="1">
        <f>Estação!O201</f>
        <v>3</v>
      </c>
      <c r="P150" s="1">
        <f>Estação!P201</f>
        <v>2.72</v>
      </c>
      <c r="Q150" s="1">
        <f>Estação!Q201</f>
        <v>68.099999999999994</v>
      </c>
      <c r="R150" s="1">
        <f>Estação!R201</f>
        <v>0</v>
      </c>
    </row>
    <row r="151" spans="1:18">
      <c r="A151" s="22">
        <v>44203.25</v>
      </c>
      <c r="B151" s="1">
        <f>Estação!C202</f>
        <v>27</v>
      </c>
      <c r="C151" s="1">
        <v>36</v>
      </c>
      <c r="D151" s="1">
        <f>Estação!D202</f>
        <v>18.309999999999999</v>
      </c>
      <c r="E151" s="1">
        <f>Estação!E202</f>
        <v>0.33</v>
      </c>
      <c r="F151" s="1">
        <f>Estação!F202</f>
        <v>0.92</v>
      </c>
      <c r="G151" s="1">
        <f>Estação!G202</f>
        <v>0.89</v>
      </c>
      <c r="H151" s="1">
        <f>Estação!H202</f>
        <v>1.81</v>
      </c>
      <c r="I151" s="1">
        <f>Estação!I202</f>
        <v>2.83</v>
      </c>
      <c r="J151" s="130"/>
      <c r="K151" s="1">
        <f>Estação!K202</f>
        <v>12</v>
      </c>
      <c r="L151" s="1">
        <f>Estação!L202</f>
        <v>27.2</v>
      </c>
      <c r="M151" s="1">
        <f>Estação!M202</f>
        <v>77.099999999999994</v>
      </c>
      <c r="N151" s="1">
        <f>Estação!N202</f>
        <v>1008.2</v>
      </c>
      <c r="O151" s="1">
        <f>Estação!O202</f>
        <v>3</v>
      </c>
      <c r="P151" s="1">
        <f>Estação!P202</f>
        <v>3.09</v>
      </c>
      <c r="Q151" s="1">
        <f>Estação!Q202</f>
        <v>78.180000000000007</v>
      </c>
      <c r="R151" s="1">
        <f>Estação!R202</f>
        <v>0</v>
      </c>
    </row>
    <row r="152" spans="1:18">
      <c r="A152" s="22">
        <v>44203.291666666664</v>
      </c>
      <c r="B152" s="1">
        <f>Estação!C203</f>
        <v>27</v>
      </c>
      <c r="C152" s="1">
        <v>36</v>
      </c>
      <c r="D152" s="1">
        <f>Estação!D203</f>
        <v>15.91</v>
      </c>
      <c r="E152" s="1">
        <f>Estação!E203</f>
        <v>0.33</v>
      </c>
      <c r="F152" s="1">
        <f>Estação!F203</f>
        <v>1.23</v>
      </c>
      <c r="G152" s="1">
        <f>Estação!G203</f>
        <v>2.17</v>
      </c>
      <c r="H152" s="1">
        <f>Estação!H203</f>
        <v>3.4</v>
      </c>
      <c r="I152" s="1">
        <f>Estação!I203</f>
        <v>2.57</v>
      </c>
      <c r="J152" s="130"/>
      <c r="K152" s="1">
        <f>Estação!K203</f>
        <v>12</v>
      </c>
      <c r="L152" s="1">
        <f>Estação!L203</f>
        <v>27.2</v>
      </c>
      <c r="M152" s="1">
        <f>Estação!M203</f>
        <v>77</v>
      </c>
      <c r="N152" s="1">
        <f>Estação!N203</f>
        <v>1009</v>
      </c>
      <c r="O152" s="1">
        <f>Estação!O203</f>
        <v>11</v>
      </c>
      <c r="P152" s="1">
        <f>Estação!P203</f>
        <v>2.69</v>
      </c>
      <c r="Q152" s="1">
        <f>Estação!Q203</f>
        <v>79.099999999999994</v>
      </c>
      <c r="R152" s="1">
        <f>Estação!R203</f>
        <v>0</v>
      </c>
    </row>
    <row r="153" spans="1:18">
      <c r="A153" s="22">
        <v>44203.333333333336</v>
      </c>
      <c r="B153" s="1">
        <f>Estação!C204</f>
        <v>27</v>
      </c>
      <c r="C153" s="1">
        <v>36</v>
      </c>
      <c r="D153" s="1">
        <f>Estação!D204</f>
        <v>16.63</v>
      </c>
      <c r="E153" s="1">
        <f>Estação!E204</f>
        <v>0.38</v>
      </c>
      <c r="F153" s="1">
        <f>Estação!F204</f>
        <v>1.57</v>
      </c>
      <c r="G153" s="1">
        <f>Estação!G204</f>
        <v>3.19</v>
      </c>
      <c r="H153" s="1">
        <f>Estação!H204</f>
        <v>4.7699999999999996</v>
      </c>
      <c r="I153" s="1">
        <f>Estação!I204</f>
        <v>2.23</v>
      </c>
      <c r="J153" s="130"/>
      <c r="K153" s="1">
        <f>Estação!K204</f>
        <v>13</v>
      </c>
      <c r="L153" s="1">
        <f>Estação!L204</f>
        <v>27.6</v>
      </c>
      <c r="M153" s="1">
        <f>Estação!M204</f>
        <v>74.599999999999994</v>
      </c>
      <c r="N153" s="1">
        <f>Estação!N204</f>
        <v>1009.9</v>
      </c>
      <c r="O153" s="1">
        <f>Estação!O204</f>
        <v>109</v>
      </c>
      <c r="P153" s="1">
        <f>Estação!P204</f>
        <v>3.55</v>
      </c>
      <c r="Q153" s="1">
        <f>Estação!Q204</f>
        <v>80.849999999999994</v>
      </c>
      <c r="R153" s="1">
        <f>Estação!R204</f>
        <v>0</v>
      </c>
    </row>
    <row r="154" spans="1:18">
      <c r="A154" s="22">
        <v>44203.375</v>
      </c>
      <c r="B154" s="1">
        <f>Estação!C205</f>
        <v>26.8</v>
      </c>
      <c r="C154" s="1">
        <v>36</v>
      </c>
      <c r="D154" s="1">
        <f>Estação!D205</f>
        <v>16.64</v>
      </c>
      <c r="E154" s="1">
        <f>Estação!E205</f>
        <v>0.48</v>
      </c>
      <c r="F154" s="1">
        <f>Estação!F205</f>
        <v>2.13</v>
      </c>
      <c r="G154" s="1">
        <f>Estação!G205</f>
        <v>3.15</v>
      </c>
      <c r="H154" s="1">
        <f>Estação!H205</f>
        <v>5.29</v>
      </c>
      <c r="I154" s="1">
        <f>Estação!I205</f>
        <v>2.52</v>
      </c>
      <c r="J154" s="118"/>
      <c r="K154" s="1">
        <f>Estação!K205</f>
        <v>13</v>
      </c>
      <c r="L154" s="1">
        <f>Estação!L205</f>
        <v>28.1</v>
      </c>
      <c r="M154" s="1">
        <f>Estação!M205</f>
        <v>72.5</v>
      </c>
      <c r="N154" s="1">
        <f>Estação!N205</f>
        <v>1010.6</v>
      </c>
      <c r="O154" s="1">
        <f>Estação!O205</f>
        <v>175</v>
      </c>
      <c r="P154" s="1">
        <f>Estação!P205</f>
        <v>3.92</v>
      </c>
      <c r="Q154" s="1">
        <f>Estação!Q205</f>
        <v>75.489999999999995</v>
      </c>
      <c r="R154" s="1">
        <f>Estação!R205</f>
        <v>0</v>
      </c>
    </row>
    <row r="155" spans="1:18">
      <c r="A155" s="22">
        <v>44203.416666666664</v>
      </c>
      <c r="B155" s="1">
        <f>Estação!C206</f>
        <v>26.7</v>
      </c>
      <c r="C155" s="1">
        <v>36</v>
      </c>
      <c r="D155" s="1">
        <f>Estação!D206</f>
        <v>19.010000000000002</v>
      </c>
      <c r="E155" s="1">
        <f>Estação!E206</f>
        <v>0.46</v>
      </c>
      <c r="F155" s="1">
        <f>Estação!F206</f>
        <v>2.35</v>
      </c>
      <c r="G155" s="1">
        <f>Estação!G206</f>
        <v>2.76</v>
      </c>
      <c r="H155" s="1">
        <f>Estação!H206</f>
        <v>5.1100000000000003</v>
      </c>
      <c r="I155" s="1">
        <f>Estação!I206</f>
        <v>2.31</v>
      </c>
      <c r="J155" s="118"/>
      <c r="K155" s="1">
        <f>Estação!K206</f>
        <v>13</v>
      </c>
      <c r="L155" s="1">
        <f>Estação!L206</f>
        <v>28.8</v>
      </c>
      <c r="M155" s="1">
        <f>Estação!M206</f>
        <v>66.7</v>
      </c>
      <c r="N155" s="1">
        <f>Estação!N206</f>
        <v>1011</v>
      </c>
      <c r="O155" s="1">
        <f>Estação!O206</f>
        <v>408</v>
      </c>
      <c r="P155" s="1">
        <f>Estação!P206</f>
        <v>4.99</v>
      </c>
      <c r="Q155" s="1">
        <f>Estação!Q206</f>
        <v>78.72</v>
      </c>
      <c r="R155" s="1">
        <f>Estação!R206</f>
        <v>0</v>
      </c>
    </row>
    <row r="156" spans="1:18">
      <c r="A156" s="22">
        <v>44203.458333333336</v>
      </c>
      <c r="B156" s="1">
        <f>Estação!C207</f>
        <v>26.8</v>
      </c>
      <c r="C156" s="1">
        <v>36</v>
      </c>
      <c r="D156" s="1">
        <f>Estação!D207</f>
        <v>19.59</v>
      </c>
      <c r="E156" s="1">
        <f>Estação!E207</f>
        <v>0.46</v>
      </c>
      <c r="F156" s="1">
        <f>Estação!F207</f>
        <v>2.42</v>
      </c>
      <c r="G156" s="1">
        <f>Estação!G207</f>
        <v>2.4</v>
      </c>
      <c r="H156" s="1">
        <f>Estação!H207</f>
        <v>4.83</v>
      </c>
      <c r="I156" s="1">
        <f>Estação!I207</f>
        <v>2.33</v>
      </c>
      <c r="J156" s="118"/>
      <c r="K156" s="1">
        <f>Estação!K207</f>
        <v>10</v>
      </c>
      <c r="L156" s="1">
        <f>Estação!L207</f>
        <v>29.6</v>
      </c>
      <c r="M156" s="1">
        <f>Estação!M207</f>
        <v>62.1</v>
      </c>
      <c r="N156" s="1">
        <f>Estação!N207</f>
        <v>1010.9</v>
      </c>
      <c r="O156" s="1">
        <f>Estação!O207</f>
        <v>645</v>
      </c>
      <c r="P156" s="1">
        <f>Estação!P207</f>
        <v>4.5999999999999996</v>
      </c>
      <c r="Q156" s="1">
        <f>Estação!Q207</f>
        <v>77.53</v>
      </c>
      <c r="R156" s="1">
        <f>Estação!R207</f>
        <v>0</v>
      </c>
    </row>
    <row r="157" spans="1:18">
      <c r="A157" s="22">
        <v>44203.5</v>
      </c>
      <c r="B157" s="1">
        <f>Estação!C208</f>
        <v>28.2</v>
      </c>
      <c r="C157" s="1">
        <v>36</v>
      </c>
      <c r="D157" s="1">
        <f>Estação!D208</f>
        <v>21.95</v>
      </c>
      <c r="E157" s="1">
        <f>Estação!E208</f>
        <v>0.43</v>
      </c>
      <c r="F157" s="1">
        <f>Estação!F208</f>
        <v>2.1800000000000002</v>
      </c>
      <c r="G157" s="1">
        <f>Estação!G208</f>
        <v>1.82</v>
      </c>
      <c r="H157" s="1">
        <f>Estação!H208</f>
        <v>4.01</v>
      </c>
      <c r="I157" s="1">
        <f>Estação!I208</f>
        <v>2.78</v>
      </c>
      <c r="J157" s="114"/>
      <c r="K157" s="1">
        <f>Estação!K208</f>
        <v>66</v>
      </c>
      <c r="L157" s="1">
        <f>Estação!L208</f>
        <v>30.4</v>
      </c>
      <c r="M157" s="1">
        <f>Estação!M208</f>
        <v>55.5</v>
      </c>
      <c r="N157" s="1">
        <f>Estação!N208</f>
        <v>1010.8</v>
      </c>
      <c r="O157" s="1">
        <f>Estação!O208</f>
        <v>971</v>
      </c>
      <c r="P157" s="1">
        <f>Estação!P208</f>
        <v>4.92</v>
      </c>
      <c r="Q157" s="1">
        <f>Estação!Q208</f>
        <v>66.709999999999994</v>
      </c>
      <c r="R157" s="1">
        <f>Estação!R208</f>
        <v>0</v>
      </c>
    </row>
    <row r="158" spans="1:18">
      <c r="A158" s="22">
        <v>44203.541666666664</v>
      </c>
      <c r="B158" s="1">
        <f>Estação!C209</f>
        <v>32.1</v>
      </c>
      <c r="C158" s="1">
        <v>36</v>
      </c>
      <c r="D158" s="1">
        <f>Estação!D209</f>
        <v>22.29</v>
      </c>
      <c r="E158" s="1">
        <f>Estação!E209</f>
        <v>0.41</v>
      </c>
      <c r="F158" s="1">
        <f>Estação!F209</f>
        <v>1.72</v>
      </c>
      <c r="G158" s="1">
        <f>Estação!G209</f>
        <v>1.79</v>
      </c>
      <c r="H158" s="1">
        <f>Estação!H209</f>
        <v>3.51</v>
      </c>
      <c r="I158" s="1">
        <f>Estação!I209</f>
        <v>1.33</v>
      </c>
      <c r="J158" s="1">
        <f>Estação!J209</f>
        <v>16</v>
      </c>
      <c r="K158" s="1">
        <f>Estação!K209</f>
        <v>14</v>
      </c>
      <c r="L158" s="1">
        <f>Estação!L209</f>
        <v>30.7</v>
      </c>
      <c r="M158" s="1">
        <f>Estação!M209</f>
        <v>53.7</v>
      </c>
      <c r="N158" s="1">
        <f>Estação!N209</f>
        <v>1010.5</v>
      </c>
      <c r="O158" s="1">
        <f>Estação!O209</f>
        <v>1014</v>
      </c>
      <c r="P158" s="1">
        <f>Estação!P209</f>
        <v>5.13</v>
      </c>
      <c r="Q158" s="1">
        <f>Estação!Q209</f>
        <v>65.599999999999994</v>
      </c>
      <c r="R158" s="1">
        <f>Estação!R209</f>
        <v>0</v>
      </c>
    </row>
    <row r="159" spans="1:18">
      <c r="A159" s="22">
        <v>44203.583333333336</v>
      </c>
      <c r="B159" s="1">
        <f>Estação!C210</f>
        <v>27.2</v>
      </c>
      <c r="C159" s="1">
        <v>36</v>
      </c>
      <c r="D159" s="1">
        <f>Estação!D210</f>
        <v>22.4</v>
      </c>
      <c r="E159" s="114"/>
      <c r="F159" s="1">
        <f>Estação!F210</f>
        <v>2.4700000000000002</v>
      </c>
      <c r="G159" s="1">
        <f>Estação!G210</f>
        <v>1.89</v>
      </c>
      <c r="H159" s="1">
        <f>Estação!H210</f>
        <v>4.3600000000000003</v>
      </c>
      <c r="I159" s="1">
        <f>Estação!I210</f>
        <v>2.68</v>
      </c>
      <c r="J159" s="1">
        <f>Estação!J210</f>
        <v>23</v>
      </c>
      <c r="K159" s="1">
        <f>Estação!K210</f>
        <v>14</v>
      </c>
      <c r="L159" s="1">
        <f>Estação!L210</f>
        <v>30.6</v>
      </c>
      <c r="M159" s="1">
        <f>Estação!M210</f>
        <v>55.5</v>
      </c>
      <c r="N159" s="1">
        <f>Estação!N210</f>
        <v>1010</v>
      </c>
      <c r="O159" s="1">
        <f>Estação!O210</f>
        <v>720</v>
      </c>
      <c r="P159" s="1">
        <f>Estação!P210</f>
        <v>4.84</v>
      </c>
      <c r="Q159" s="1">
        <f>Estação!Q210</f>
        <v>70.05</v>
      </c>
      <c r="R159" s="1">
        <f>Estação!R210</f>
        <v>0</v>
      </c>
    </row>
    <row r="160" spans="1:18">
      <c r="A160" s="22">
        <v>44203.625</v>
      </c>
      <c r="B160" s="1">
        <f>Estação!C211</f>
        <v>26.1</v>
      </c>
      <c r="C160" s="1">
        <v>36</v>
      </c>
      <c r="D160" s="1">
        <f>Estação!D211</f>
        <v>21.84</v>
      </c>
      <c r="E160" s="1">
        <f>Estação!E211</f>
        <v>0.63</v>
      </c>
      <c r="F160" s="1">
        <f>Estação!F211</f>
        <v>1.99</v>
      </c>
      <c r="G160" s="1">
        <f>Estação!G211</f>
        <v>1.74</v>
      </c>
      <c r="H160" s="1">
        <f>Estação!H211</f>
        <v>3.73</v>
      </c>
      <c r="I160" s="1">
        <f>Estação!I211</f>
        <v>2.93</v>
      </c>
      <c r="J160" s="1">
        <f>Estação!J211</f>
        <v>21</v>
      </c>
      <c r="K160" s="1">
        <f>Estação!K211</f>
        <v>14</v>
      </c>
      <c r="L160" s="1">
        <f>Estação!L211</f>
        <v>30.4</v>
      </c>
      <c r="M160" s="1">
        <f>Estação!M211</f>
        <v>57.2</v>
      </c>
      <c r="N160" s="1">
        <f>Estação!N211</f>
        <v>1009.3</v>
      </c>
      <c r="O160" s="1">
        <f>Estação!O211</f>
        <v>433</v>
      </c>
      <c r="P160" s="1">
        <f>Estação!P211</f>
        <v>4.79</v>
      </c>
      <c r="Q160" s="1">
        <f>Estação!Q211</f>
        <v>64.42</v>
      </c>
      <c r="R160" s="1">
        <f>Estação!R211</f>
        <v>0</v>
      </c>
    </row>
    <row r="161" spans="1:18">
      <c r="A161" s="22">
        <v>44203.666666666664</v>
      </c>
      <c r="B161" s="1">
        <f>Estação!C212</f>
        <v>26.2</v>
      </c>
      <c r="C161" s="1">
        <v>36</v>
      </c>
      <c r="D161" s="1">
        <f>Estação!D212</f>
        <v>21.44</v>
      </c>
      <c r="E161" s="1">
        <f>Estação!E212</f>
        <v>0.68</v>
      </c>
      <c r="F161" s="1">
        <f>Estação!F212</f>
        <v>2.17</v>
      </c>
      <c r="G161" s="1">
        <f>Estação!G212</f>
        <v>1.87</v>
      </c>
      <c r="H161" s="1">
        <f>Estação!H212</f>
        <v>4.04</v>
      </c>
      <c r="I161" s="1">
        <f>Estação!I212</f>
        <v>2.37</v>
      </c>
      <c r="J161" s="1">
        <f>Estação!J212</f>
        <v>24</v>
      </c>
      <c r="K161" s="1">
        <f>Estação!K212</f>
        <v>12</v>
      </c>
      <c r="L161" s="1">
        <f>Estação!L212</f>
        <v>30.2</v>
      </c>
      <c r="M161" s="1">
        <f>Estação!M212</f>
        <v>57.4</v>
      </c>
      <c r="N161" s="1">
        <f>Estação!N212</f>
        <v>1008.5</v>
      </c>
      <c r="O161" s="1">
        <f>Estação!O212</f>
        <v>395</v>
      </c>
      <c r="P161" s="1">
        <f>Estação!P212</f>
        <v>4.6500000000000004</v>
      </c>
      <c r="Q161" s="1">
        <f>Estação!Q212</f>
        <v>67.08</v>
      </c>
      <c r="R161" s="1">
        <f>Estação!R212</f>
        <v>0</v>
      </c>
    </row>
    <row r="162" spans="1:18">
      <c r="A162" s="22">
        <v>44203.708333333336</v>
      </c>
      <c r="B162" s="1">
        <f>Estação!C213</f>
        <v>26.2</v>
      </c>
      <c r="C162" s="1">
        <v>36</v>
      </c>
      <c r="D162" s="1">
        <f>Estação!D213</f>
        <v>20.53</v>
      </c>
      <c r="E162" s="1">
        <f>Estação!E213</f>
        <v>0.78</v>
      </c>
      <c r="F162" s="1">
        <f>Estação!F213</f>
        <v>2.08</v>
      </c>
      <c r="G162" s="1">
        <f>Estação!G213</f>
        <v>1.74</v>
      </c>
      <c r="H162" s="1">
        <f>Estação!H213</f>
        <v>3.82</v>
      </c>
      <c r="I162" s="1">
        <f>Estação!I213</f>
        <v>1.1599999999999999</v>
      </c>
      <c r="J162" s="1">
        <f>Estação!J213</f>
        <v>25</v>
      </c>
      <c r="K162" s="1">
        <f>Estação!K213</f>
        <v>18</v>
      </c>
      <c r="L162" s="1">
        <f>Estação!L213</f>
        <v>29.8</v>
      </c>
      <c r="M162" s="1">
        <f>Estação!M213</f>
        <v>57.8</v>
      </c>
      <c r="N162" s="1">
        <f>Estação!N213</f>
        <v>1008.3</v>
      </c>
      <c r="O162" s="1">
        <f>Estação!O213</f>
        <v>345</v>
      </c>
      <c r="P162" s="1">
        <f>Estação!P213</f>
        <v>4.58</v>
      </c>
      <c r="Q162" s="1">
        <f>Estação!Q213</f>
        <v>63.62</v>
      </c>
      <c r="R162" s="1">
        <f>Estação!R213</f>
        <v>0</v>
      </c>
    </row>
    <row r="163" spans="1:18">
      <c r="A163" s="22">
        <v>44203.75</v>
      </c>
      <c r="B163" s="1">
        <f>Estação!C214</f>
        <v>26.3</v>
      </c>
      <c r="C163" s="1">
        <v>36</v>
      </c>
      <c r="D163" s="1">
        <f>Estação!D214</f>
        <v>18.48</v>
      </c>
      <c r="E163" s="1">
        <f>Estação!E214</f>
        <v>0.81</v>
      </c>
      <c r="F163" s="1">
        <f>Estação!F214</f>
        <v>1.84</v>
      </c>
      <c r="G163" s="1">
        <f>Estação!G214</f>
        <v>2.15</v>
      </c>
      <c r="H163" s="1">
        <f>Estação!H214</f>
        <v>3.99</v>
      </c>
      <c r="I163" s="1">
        <f>Estação!I214</f>
        <v>1.28</v>
      </c>
      <c r="J163" s="1">
        <f>Estação!J214</f>
        <v>24</v>
      </c>
      <c r="K163" s="1">
        <f>Estação!K214</f>
        <v>10</v>
      </c>
      <c r="L163" s="1">
        <f>Estação!L214</f>
        <v>29</v>
      </c>
      <c r="M163" s="1">
        <f>Estação!M214</f>
        <v>62.9</v>
      </c>
      <c r="N163" s="1">
        <f>Estação!N214</f>
        <v>1008.1</v>
      </c>
      <c r="O163" s="1">
        <f>Estação!O214</f>
        <v>139</v>
      </c>
      <c r="P163" s="1">
        <f>Estação!P214</f>
        <v>3.96</v>
      </c>
      <c r="Q163" s="1">
        <f>Estação!Q214</f>
        <v>50.46</v>
      </c>
      <c r="R163" s="1">
        <f>Estação!R214</f>
        <v>0</v>
      </c>
    </row>
    <row r="164" spans="1:18">
      <c r="A164" s="22">
        <v>44203.791666666664</v>
      </c>
      <c r="B164" s="1">
        <f>Estação!C215</f>
        <v>26.4</v>
      </c>
      <c r="C164" s="1">
        <v>36</v>
      </c>
      <c r="D164" s="1">
        <f>Estação!D215</f>
        <v>15.95</v>
      </c>
      <c r="E164" s="1">
        <f>Estação!E215</f>
        <v>0.95</v>
      </c>
      <c r="F164" s="1">
        <f>Estação!F215</f>
        <v>2.4300000000000002</v>
      </c>
      <c r="G164" s="1">
        <f>Estação!G215</f>
        <v>3.84</v>
      </c>
      <c r="H164" s="1">
        <f>Estação!H215</f>
        <v>6.27</v>
      </c>
      <c r="I164" s="1">
        <f>Estação!I215</f>
        <v>1.3</v>
      </c>
      <c r="J164" s="1">
        <f>Estação!J215</f>
        <v>27</v>
      </c>
      <c r="K164" s="1">
        <f>Estação!K215</f>
        <v>13</v>
      </c>
      <c r="L164" s="1">
        <f>Estação!L215</f>
        <v>28</v>
      </c>
      <c r="M164" s="1">
        <f>Estação!M215</f>
        <v>70.7</v>
      </c>
      <c r="N164" s="1">
        <f>Estação!N215</f>
        <v>1008.3</v>
      </c>
      <c r="O164" s="1">
        <f>Estação!O215</f>
        <v>14</v>
      </c>
      <c r="P164" s="1">
        <f>Estação!P215</f>
        <v>4.01</v>
      </c>
      <c r="Q164" s="1">
        <f>Estação!Q215</f>
        <v>39.46</v>
      </c>
      <c r="R164" s="1">
        <f>Estação!R215</f>
        <v>0</v>
      </c>
    </row>
    <row r="165" spans="1:18">
      <c r="A165" s="22">
        <v>44203.833333333336</v>
      </c>
      <c r="B165" s="1">
        <f>Estação!C216</f>
        <v>26.6</v>
      </c>
      <c r="C165" s="1">
        <v>36</v>
      </c>
      <c r="D165" s="1">
        <f>Estação!D216</f>
        <v>16.16</v>
      </c>
      <c r="E165" s="1">
        <f>Estação!E216</f>
        <v>0.85</v>
      </c>
      <c r="F165" s="1">
        <f>Estação!F216</f>
        <v>1.37</v>
      </c>
      <c r="G165" s="1">
        <f>Estação!G216</f>
        <v>2.4700000000000002</v>
      </c>
      <c r="H165" s="1">
        <f>Estação!H216</f>
        <v>3.84</v>
      </c>
      <c r="I165" s="1">
        <f>Estação!I216</f>
        <v>0.99</v>
      </c>
      <c r="J165" s="1">
        <f>Estação!J216</f>
        <v>17</v>
      </c>
      <c r="K165" s="1">
        <f>Estação!K216</f>
        <v>13</v>
      </c>
      <c r="L165" s="1">
        <f>Estação!L216</f>
        <v>27.5</v>
      </c>
      <c r="M165" s="1">
        <f>Estação!M216</f>
        <v>74.7</v>
      </c>
      <c r="N165" s="1">
        <f>Estação!N216</f>
        <v>1008.9</v>
      </c>
      <c r="O165" s="1">
        <f>Estação!O216</f>
        <v>2</v>
      </c>
      <c r="P165" s="1">
        <f>Estação!P216</f>
        <v>3.45</v>
      </c>
      <c r="Q165" s="1">
        <f>Estação!Q216</f>
        <v>45.12</v>
      </c>
      <c r="R165" s="1">
        <f>Estação!R216</f>
        <v>0</v>
      </c>
    </row>
    <row r="166" spans="1:18">
      <c r="A166" s="22">
        <v>44203.875</v>
      </c>
      <c r="B166" s="1">
        <f>Estação!C217</f>
        <v>26.7</v>
      </c>
      <c r="C166" s="1">
        <v>36</v>
      </c>
      <c r="D166" s="1">
        <f>Estação!D217</f>
        <v>18.25</v>
      </c>
      <c r="E166" s="1">
        <f>Estação!E217</f>
        <v>0.84</v>
      </c>
      <c r="F166" s="1">
        <f>Estação!F217</f>
        <v>1.25</v>
      </c>
      <c r="G166" s="1">
        <f>Estação!G217</f>
        <v>2.79</v>
      </c>
      <c r="H166" s="1">
        <f>Estação!H217</f>
        <v>4.04</v>
      </c>
      <c r="I166" s="1">
        <f>Estação!I217</f>
        <v>0.77</v>
      </c>
      <c r="J166" s="1">
        <f>Estação!J217</f>
        <v>19</v>
      </c>
      <c r="K166" s="1">
        <f>Estação!K217</f>
        <v>12</v>
      </c>
      <c r="L166" s="1">
        <f>Estação!L217</f>
        <v>27.4</v>
      </c>
      <c r="M166" s="1">
        <f>Estação!M217</f>
        <v>75.5</v>
      </c>
      <c r="N166" s="1">
        <f>Estação!N217</f>
        <v>1009.5</v>
      </c>
      <c r="O166" s="1">
        <f>Estação!O217</f>
        <v>2</v>
      </c>
      <c r="P166" s="1">
        <f>Estação!P217</f>
        <v>3.06</v>
      </c>
      <c r="Q166" s="1">
        <f>Estação!Q217</f>
        <v>47.33</v>
      </c>
      <c r="R166" s="1">
        <f>Estação!R217</f>
        <v>0</v>
      </c>
    </row>
    <row r="167" spans="1:18">
      <c r="A167" s="22">
        <v>44203.916666666664</v>
      </c>
      <c r="B167" s="1">
        <f>Estação!C218</f>
        <v>26.8</v>
      </c>
      <c r="C167" s="1">
        <v>36</v>
      </c>
      <c r="D167" s="1">
        <f>Estação!D218</f>
        <v>18.38</v>
      </c>
      <c r="E167" s="1">
        <f>Estação!E218</f>
        <v>0.81</v>
      </c>
      <c r="F167" s="1">
        <f>Estação!F218</f>
        <v>1.1499999999999999</v>
      </c>
      <c r="G167" s="1">
        <f>Estação!G218</f>
        <v>2.35</v>
      </c>
      <c r="H167" s="1">
        <f>Estação!H218</f>
        <v>3.49</v>
      </c>
      <c r="I167" s="1">
        <f>Estação!I218</f>
        <v>1.24</v>
      </c>
      <c r="J167" s="1">
        <f>Estação!J218</f>
        <v>29</v>
      </c>
      <c r="K167" s="1">
        <f>Estação!K218</f>
        <v>18</v>
      </c>
      <c r="L167" s="1">
        <f>Estação!L218</f>
        <v>27.3</v>
      </c>
      <c r="M167" s="1">
        <f>Estação!M218</f>
        <v>74.599999999999994</v>
      </c>
      <c r="N167" s="1">
        <f>Estação!N218</f>
        <v>1010.2</v>
      </c>
      <c r="O167" s="1">
        <f>Estação!O218</f>
        <v>3</v>
      </c>
      <c r="P167" s="1">
        <f>Estação!P218</f>
        <v>2.99</v>
      </c>
      <c r="Q167" s="1">
        <f>Estação!Q218</f>
        <v>49.82</v>
      </c>
      <c r="R167" s="1">
        <f>Estação!R218</f>
        <v>0</v>
      </c>
    </row>
    <row r="168" spans="1:18">
      <c r="A168" s="22">
        <v>44203.958333333336</v>
      </c>
      <c r="B168" s="1">
        <f>Estação!C219</f>
        <v>26.8</v>
      </c>
      <c r="C168" s="1">
        <v>36</v>
      </c>
      <c r="D168" s="1">
        <f>Estação!D219</f>
        <v>18.399999999999999</v>
      </c>
      <c r="E168" s="1">
        <f>Estação!E219</f>
        <v>0.81</v>
      </c>
      <c r="F168" s="1">
        <f>Estação!F219</f>
        <v>1.1499999999999999</v>
      </c>
      <c r="G168" s="1">
        <f>Estação!G219</f>
        <v>1.68</v>
      </c>
      <c r="H168" s="1">
        <f>Estação!H219</f>
        <v>2.82</v>
      </c>
      <c r="I168" s="1">
        <f>Estação!I219</f>
        <v>1.56</v>
      </c>
      <c r="J168" s="1">
        <f>Estação!J219</f>
        <v>22</v>
      </c>
      <c r="K168" s="1">
        <f>Estação!K219</f>
        <v>12</v>
      </c>
      <c r="L168" s="1">
        <f>Estação!L219</f>
        <v>27.3</v>
      </c>
      <c r="M168" s="1">
        <f>Estação!M219</f>
        <v>73.7</v>
      </c>
      <c r="N168" s="1">
        <f>Estação!N219</f>
        <v>1010.7</v>
      </c>
      <c r="O168" s="1">
        <f>Estação!O219</f>
        <v>3</v>
      </c>
      <c r="P168" s="1">
        <f>Estação!P219</f>
        <v>3.36</v>
      </c>
      <c r="Q168" s="1">
        <f>Estação!Q219</f>
        <v>44.95</v>
      </c>
      <c r="R168" s="1">
        <f>Estação!R219</f>
        <v>0</v>
      </c>
    </row>
    <row r="169" spans="1:18">
      <c r="A169" s="22">
        <v>44204</v>
      </c>
      <c r="B169" s="1">
        <f>Estação!C220</f>
        <v>26.7</v>
      </c>
      <c r="C169" s="1">
        <v>36</v>
      </c>
      <c r="D169" s="1">
        <f>Estação!D220</f>
        <v>19.02</v>
      </c>
      <c r="E169" s="1">
        <f>Estação!E220</f>
        <v>0.82</v>
      </c>
      <c r="F169" s="1">
        <f>Estação!F220</f>
        <v>1.0900000000000001</v>
      </c>
      <c r="G169" s="1">
        <f>Estação!G220</f>
        <v>1.72</v>
      </c>
      <c r="H169" s="1">
        <f>Estação!H220</f>
        <v>2.82</v>
      </c>
      <c r="I169" s="1">
        <f>Estação!I220</f>
        <v>1.3</v>
      </c>
      <c r="J169" s="1">
        <f>Estação!J220</f>
        <v>25</v>
      </c>
      <c r="K169" s="1">
        <f>Estação!K220</f>
        <v>12</v>
      </c>
      <c r="L169" s="1">
        <f>Estação!L220</f>
        <v>27.2</v>
      </c>
      <c r="M169" s="1">
        <f>Estação!M220</f>
        <v>73.099999999999994</v>
      </c>
      <c r="N169" s="1">
        <f>Estação!N220</f>
        <v>1010.5</v>
      </c>
      <c r="O169" s="1">
        <f>Estação!O220</f>
        <v>2</v>
      </c>
      <c r="P169" s="1">
        <f>Estação!P220</f>
        <v>3.49</v>
      </c>
      <c r="Q169" s="1">
        <f>Estação!Q220</f>
        <v>50.15</v>
      </c>
      <c r="R169" s="1">
        <f>Estação!R220</f>
        <v>0</v>
      </c>
    </row>
    <row r="170" spans="1:18">
      <c r="A170" s="22">
        <v>44204.041666666664</v>
      </c>
      <c r="B170" s="1">
        <f>Estação!C229</f>
        <v>26.6</v>
      </c>
      <c r="C170" s="1">
        <v>36</v>
      </c>
      <c r="D170" s="1">
        <f>Estação!D229</f>
        <v>20.62</v>
      </c>
      <c r="E170" s="1">
        <f>Estação!E229</f>
        <v>0.74</v>
      </c>
      <c r="F170" s="1">
        <f>Estação!F229</f>
        <v>1.17</v>
      </c>
      <c r="G170" s="1">
        <f>Estação!G229</f>
        <v>1.31</v>
      </c>
      <c r="H170" s="1">
        <f>Estação!H229</f>
        <v>2.48</v>
      </c>
      <c r="I170" s="1">
        <f>Estação!I229</f>
        <v>1.1200000000000001</v>
      </c>
      <c r="J170" s="1">
        <f>Estação!J229</f>
        <v>20</v>
      </c>
      <c r="K170" s="1">
        <f>Estação!K229</f>
        <v>15</v>
      </c>
      <c r="L170" s="1">
        <f>Estação!L229</f>
        <v>27</v>
      </c>
      <c r="M170" s="1">
        <f>Estação!M229</f>
        <v>73.7</v>
      </c>
      <c r="N170" s="1">
        <f>Estação!N229</f>
        <v>1009.7</v>
      </c>
      <c r="O170" s="1">
        <f>Estação!O229</f>
        <v>3</v>
      </c>
      <c r="P170" s="1">
        <f>Estação!P229</f>
        <v>3.75</v>
      </c>
      <c r="Q170" s="1">
        <f>Estação!Q229</f>
        <v>50.1</v>
      </c>
      <c r="R170" s="1">
        <f>Estação!R229</f>
        <v>0</v>
      </c>
    </row>
    <row r="171" spans="1:18">
      <c r="A171" s="22">
        <v>44204.083333333336</v>
      </c>
      <c r="B171" s="1">
        <f>Estação!C230</f>
        <v>26.8</v>
      </c>
      <c r="C171" s="1">
        <v>36</v>
      </c>
      <c r="D171" s="1">
        <f>Estação!D230</f>
        <v>21.14</v>
      </c>
      <c r="E171" s="1">
        <f>Estação!E230</f>
        <v>0.28999999999999998</v>
      </c>
      <c r="F171" s="1">
        <f>Estação!F230</f>
        <v>1.18</v>
      </c>
      <c r="G171" s="1">
        <f>Estação!G230</f>
        <v>0.91</v>
      </c>
      <c r="H171" s="1">
        <f>Estação!H230</f>
        <v>2.09</v>
      </c>
      <c r="I171" s="1">
        <f>Estação!I230</f>
        <v>2.78</v>
      </c>
      <c r="J171" s="1">
        <f>Estação!J230</f>
        <v>24</v>
      </c>
      <c r="K171" s="1">
        <f>Estação!K230</f>
        <v>13</v>
      </c>
      <c r="L171" s="1">
        <f>Estação!L230</f>
        <v>26.9</v>
      </c>
      <c r="M171" s="1">
        <f>Estação!M230</f>
        <v>74.2</v>
      </c>
      <c r="N171" s="1">
        <f>Estação!N230</f>
        <v>1009.1</v>
      </c>
      <c r="O171" s="1">
        <f>Estação!O230</f>
        <v>3</v>
      </c>
      <c r="P171" s="1">
        <f>Estação!P230</f>
        <v>3.18</v>
      </c>
      <c r="Q171" s="1">
        <f>Estação!Q230</f>
        <v>54.5</v>
      </c>
      <c r="R171" s="1">
        <f>Estação!R230</f>
        <v>0</v>
      </c>
    </row>
    <row r="172" spans="1:18">
      <c r="A172" s="22">
        <v>44204.125</v>
      </c>
      <c r="B172" s="1">
        <f>Estação!C231</f>
        <v>26.7</v>
      </c>
      <c r="C172" s="1">
        <v>36</v>
      </c>
      <c r="D172" s="1">
        <f>Estação!D231</f>
        <v>21.74</v>
      </c>
      <c r="E172" s="1">
        <f>Estação!E231</f>
        <v>0.31</v>
      </c>
      <c r="F172" s="1">
        <f>Estação!F231</f>
        <v>1.1000000000000001</v>
      </c>
      <c r="G172" s="1">
        <f>Estação!G231</f>
        <v>0.56999999999999995</v>
      </c>
      <c r="H172" s="1">
        <f>Estação!H231</f>
        <v>1.67</v>
      </c>
      <c r="I172" s="1">
        <f>Estação!I231</f>
        <v>3.04</v>
      </c>
      <c r="J172" s="1">
        <f>Estação!J231</f>
        <v>21</v>
      </c>
      <c r="K172" s="1">
        <f>Estação!K231</f>
        <v>13</v>
      </c>
      <c r="L172" s="1">
        <f>Estação!L231</f>
        <v>26.9</v>
      </c>
      <c r="M172" s="1">
        <f>Estação!M231</f>
        <v>74.2</v>
      </c>
      <c r="N172" s="1">
        <f>Estação!N231</f>
        <v>1008.7</v>
      </c>
      <c r="O172" s="1">
        <f>Estação!O231</f>
        <v>3</v>
      </c>
      <c r="P172" s="1">
        <f>Estação!P231</f>
        <v>2.96</v>
      </c>
      <c r="Q172" s="1">
        <f>Estação!Q231</f>
        <v>60.55</v>
      </c>
      <c r="R172" s="1">
        <f>Estação!R231</f>
        <v>0</v>
      </c>
    </row>
    <row r="173" spans="1:18">
      <c r="A173" s="22">
        <v>44204.166666666664</v>
      </c>
      <c r="B173" s="1">
        <f>Estação!C232</f>
        <v>26.8</v>
      </c>
      <c r="C173" s="1">
        <v>36</v>
      </c>
      <c r="D173" s="1">
        <f>Estação!D232</f>
        <v>22.05</v>
      </c>
      <c r="E173" s="1">
        <f>Estação!E232</f>
        <v>0.28999999999999998</v>
      </c>
      <c r="F173" s="1">
        <f>Estação!F232</f>
        <v>1.04</v>
      </c>
      <c r="G173" s="1">
        <f>Estação!G232</f>
        <v>0.54</v>
      </c>
      <c r="H173" s="1">
        <f>Estação!H232</f>
        <v>1.58</v>
      </c>
      <c r="I173" s="1">
        <f>Estação!I232</f>
        <v>3.53</v>
      </c>
      <c r="J173" s="1">
        <f>Estação!J232</f>
        <v>27</v>
      </c>
      <c r="K173" s="1">
        <f>Estação!K232</f>
        <v>17</v>
      </c>
      <c r="L173" s="1">
        <f>Estação!L232</f>
        <v>26.9</v>
      </c>
      <c r="M173" s="1">
        <f>Estação!M232</f>
        <v>73.2</v>
      </c>
      <c r="N173" s="1">
        <f>Estação!N232</f>
        <v>1008.4</v>
      </c>
      <c r="O173" s="1">
        <f>Estação!O232</f>
        <v>3</v>
      </c>
      <c r="P173" s="1">
        <f>Estação!P232</f>
        <v>3.19</v>
      </c>
      <c r="Q173" s="1">
        <f>Estação!Q232</f>
        <v>58.15</v>
      </c>
      <c r="R173" s="1">
        <f>Estação!R232</f>
        <v>0</v>
      </c>
    </row>
    <row r="174" spans="1:18">
      <c r="A174" s="22">
        <v>44204.208333333336</v>
      </c>
      <c r="B174" s="1">
        <f>Estação!C233</f>
        <v>26.8</v>
      </c>
      <c r="C174" s="1">
        <v>36</v>
      </c>
      <c r="D174" s="1">
        <f>Estação!D233</f>
        <v>20.59</v>
      </c>
      <c r="E174" s="1">
        <f>Estação!E233</f>
        <v>0.3</v>
      </c>
      <c r="F174" s="1">
        <f>Estação!F233</f>
        <v>1.1000000000000001</v>
      </c>
      <c r="G174" s="1">
        <f>Estação!G233</f>
        <v>0.96</v>
      </c>
      <c r="H174" s="1">
        <f>Estação!H233</f>
        <v>2.06</v>
      </c>
      <c r="I174" s="1">
        <f>Estação!I233</f>
        <v>3.86</v>
      </c>
      <c r="J174" s="1">
        <f>Estação!J233</f>
        <v>25</v>
      </c>
      <c r="K174" s="1">
        <f>Estação!K233</f>
        <v>12</v>
      </c>
      <c r="L174" s="1">
        <f>Estação!L233</f>
        <v>26.9</v>
      </c>
      <c r="M174" s="1">
        <f>Estação!M233</f>
        <v>74.599999999999994</v>
      </c>
      <c r="N174" s="1">
        <f>Estação!N233</f>
        <v>1008.4</v>
      </c>
      <c r="O174" s="1">
        <f>Estação!O233</f>
        <v>3</v>
      </c>
      <c r="P174" s="1">
        <f>Estação!P233</f>
        <v>2.83</v>
      </c>
      <c r="Q174" s="1">
        <f>Estação!Q233</f>
        <v>57.56</v>
      </c>
      <c r="R174" s="1">
        <f>Estação!R233</f>
        <v>0</v>
      </c>
    </row>
    <row r="175" spans="1:18">
      <c r="A175" s="22">
        <v>44204.25</v>
      </c>
      <c r="B175" s="1">
        <f>Estação!C234</f>
        <v>26.7</v>
      </c>
      <c r="C175" s="1">
        <v>36</v>
      </c>
      <c r="D175" s="1">
        <f>Estação!D234</f>
        <v>20.29</v>
      </c>
      <c r="E175" s="1">
        <f>Estação!E234</f>
        <v>0.3</v>
      </c>
      <c r="F175" s="1">
        <f>Estação!F234</f>
        <v>1.1100000000000001</v>
      </c>
      <c r="G175" s="1">
        <f>Estação!G234</f>
        <v>1.24</v>
      </c>
      <c r="H175" s="1">
        <f>Estação!H234</f>
        <v>2.35</v>
      </c>
      <c r="I175" s="1">
        <f>Estação!I234</f>
        <v>3.65</v>
      </c>
      <c r="J175" s="1">
        <f>Estação!J234</f>
        <v>25</v>
      </c>
      <c r="K175" s="1">
        <f>Estação!K234</f>
        <v>11</v>
      </c>
      <c r="L175" s="1">
        <f>Estação!L234</f>
        <v>27</v>
      </c>
      <c r="M175" s="1">
        <f>Estação!M234</f>
        <v>74.7</v>
      </c>
      <c r="N175" s="1">
        <f>Estação!N234</f>
        <v>1008.8</v>
      </c>
      <c r="O175" s="1">
        <f>Estação!O234</f>
        <v>3</v>
      </c>
      <c r="P175" s="1">
        <f>Estação!P234</f>
        <v>2.84</v>
      </c>
      <c r="Q175" s="1">
        <f>Estação!Q234</f>
        <v>62.86</v>
      </c>
      <c r="R175" s="1">
        <f>Estação!R234</f>
        <v>0</v>
      </c>
    </row>
    <row r="176" spans="1:18">
      <c r="A176" s="22">
        <v>44204.291666666664</v>
      </c>
      <c r="B176" s="1">
        <f>Estação!C235</f>
        <v>26.7</v>
      </c>
      <c r="C176" s="1">
        <v>36</v>
      </c>
      <c r="D176" s="1">
        <f>Estação!D235</f>
        <v>19.71</v>
      </c>
      <c r="E176" s="1">
        <f>Estação!E235</f>
        <v>0.32</v>
      </c>
      <c r="F176" s="1">
        <f>Estação!F235</f>
        <v>1.2</v>
      </c>
      <c r="G176" s="1">
        <f>Estação!G235</f>
        <v>1.42</v>
      </c>
      <c r="H176" s="1">
        <f>Estação!H235</f>
        <v>2.62</v>
      </c>
      <c r="I176" s="1">
        <f>Estação!I235</f>
        <v>3.71</v>
      </c>
      <c r="J176" s="1">
        <f>Estação!J235</f>
        <v>25</v>
      </c>
      <c r="K176" s="1">
        <f>Estação!K235</f>
        <v>15</v>
      </c>
      <c r="L176" s="1">
        <f>Estação!L235</f>
        <v>26.9</v>
      </c>
      <c r="M176" s="1">
        <f>Estação!M235</f>
        <v>73.8</v>
      </c>
      <c r="N176" s="1">
        <f>Estação!N235</f>
        <v>1009.6</v>
      </c>
      <c r="O176" s="1">
        <f>Estação!O235</f>
        <v>14</v>
      </c>
      <c r="P176" s="1">
        <f>Estação!P235</f>
        <v>3.37</v>
      </c>
      <c r="Q176" s="1">
        <f>Estação!Q235</f>
        <v>64.069999999999993</v>
      </c>
      <c r="R176" s="1">
        <f>Estação!R235</f>
        <v>0</v>
      </c>
    </row>
    <row r="177" spans="1:18">
      <c r="A177" s="22">
        <v>44204.333333333336</v>
      </c>
      <c r="B177" s="1">
        <f>Estação!C236</f>
        <v>26.7</v>
      </c>
      <c r="C177" s="1">
        <v>36</v>
      </c>
      <c r="D177" s="1">
        <f>Estação!D236</f>
        <v>18.559999999999999</v>
      </c>
      <c r="E177" s="1">
        <f>Estação!E236</f>
        <v>0.38</v>
      </c>
      <c r="F177" s="1">
        <f>Estação!F236</f>
        <v>1.51</v>
      </c>
      <c r="G177" s="1">
        <f>Estação!G236</f>
        <v>2.4500000000000002</v>
      </c>
      <c r="H177" s="1">
        <f>Estação!H236</f>
        <v>3.96</v>
      </c>
      <c r="I177" s="1">
        <f>Estação!I236</f>
        <v>3.22</v>
      </c>
      <c r="J177" s="1">
        <f>Estação!J236</f>
        <v>21</v>
      </c>
      <c r="K177" s="1">
        <f>Estação!K236</f>
        <v>10</v>
      </c>
      <c r="L177" s="1">
        <f>Estação!L236</f>
        <v>27.4</v>
      </c>
      <c r="M177" s="1">
        <f>Estação!M236</f>
        <v>72</v>
      </c>
      <c r="N177" s="1">
        <f>Estação!N236</f>
        <v>1010</v>
      </c>
      <c r="O177" s="1">
        <f>Estação!O236</f>
        <v>107</v>
      </c>
      <c r="P177" s="1">
        <f>Estação!P236</f>
        <v>3.39</v>
      </c>
      <c r="Q177" s="1">
        <f>Estação!Q236</f>
        <v>68.44</v>
      </c>
      <c r="R177" s="1">
        <f>Estação!R236</f>
        <v>0</v>
      </c>
    </row>
    <row r="178" spans="1:18">
      <c r="A178" s="22">
        <v>44204.375</v>
      </c>
      <c r="B178" s="1">
        <f>Estação!C237</f>
        <v>26.5</v>
      </c>
      <c r="C178" s="1">
        <v>36</v>
      </c>
      <c r="D178" s="1">
        <f>Estação!D237</f>
        <v>19.329999999999998</v>
      </c>
      <c r="E178" s="1">
        <f>Estação!E237</f>
        <v>0.42</v>
      </c>
      <c r="F178" s="1">
        <f>Estação!F237</f>
        <v>2.04</v>
      </c>
      <c r="G178" s="1">
        <f>Estação!G237</f>
        <v>2.62</v>
      </c>
      <c r="H178" s="1">
        <f>Estação!H237</f>
        <v>4.6500000000000004</v>
      </c>
      <c r="I178" s="1">
        <f>Estação!I237</f>
        <v>2.7</v>
      </c>
      <c r="J178" s="1">
        <f>Estação!J237</f>
        <v>22</v>
      </c>
      <c r="K178" s="1">
        <f>Estação!K237</f>
        <v>11</v>
      </c>
      <c r="L178" s="1">
        <f>Estação!L237</f>
        <v>28</v>
      </c>
      <c r="M178" s="1">
        <f>Estação!M237</f>
        <v>69.099999999999994</v>
      </c>
      <c r="N178" s="1">
        <f>Estação!N237</f>
        <v>1010.5</v>
      </c>
      <c r="O178" s="1">
        <f>Estação!O237</f>
        <v>266</v>
      </c>
      <c r="P178" s="1">
        <f>Estação!P237</f>
        <v>4.04</v>
      </c>
      <c r="Q178" s="1">
        <f>Estação!Q237</f>
        <v>66.069999999999993</v>
      </c>
      <c r="R178" s="1">
        <f>Estação!R237</f>
        <v>0</v>
      </c>
    </row>
    <row r="179" spans="1:18">
      <c r="A179" s="22">
        <v>44204.416666666664</v>
      </c>
      <c r="B179" s="1">
        <f>Estação!C238</f>
        <v>26.4</v>
      </c>
      <c r="C179" s="1">
        <v>36</v>
      </c>
      <c r="D179" s="1">
        <f>Estação!D238</f>
        <v>20.399999999999999</v>
      </c>
      <c r="E179" s="1">
        <f>Estação!E238</f>
        <v>0.4</v>
      </c>
      <c r="F179" s="1">
        <f>Estação!F238</f>
        <v>2.72</v>
      </c>
      <c r="G179" s="1">
        <f>Estação!G238</f>
        <v>2.34</v>
      </c>
      <c r="H179" s="1">
        <f>Estação!H238</f>
        <v>5.0599999999999996</v>
      </c>
      <c r="I179" s="1">
        <f>Estação!I238</f>
        <v>2.78</v>
      </c>
      <c r="J179" s="1">
        <f>Estação!J238</f>
        <v>23</v>
      </c>
      <c r="K179" s="1">
        <f>Estação!K238</f>
        <v>12</v>
      </c>
      <c r="L179" s="1">
        <f>Estação!L238</f>
        <v>29</v>
      </c>
      <c r="M179" s="1">
        <f>Estação!M238</f>
        <v>63.7</v>
      </c>
      <c r="N179" s="1">
        <f>Estação!N238</f>
        <v>1011</v>
      </c>
      <c r="O179" s="1">
        <f>Estação!O238</f>
        <v>592</v>
      </c>
      <c r="P179" s="1">
        <f>Estação!P238</f>
        <v>4.76</v>
      </c>
      <c r="Q179" s="1">
        <f>Estação!Q238</f>
        <v>70.16</v>
      </c>
      <c r="R179" s="1">
        <f>Estação!R238</f>
        <v>0</v>
      </c>
    </row>
    <row r="180" spans="1:18">
      <c r="A180" s="22">
        <v>44204.458333333336</v>
      </c>
      <c r="B180" s="1">
        <f>Estação!C239</f>
        <v>26.4</v>
      </c>
      <c r="C180" s="1">
        <v>36</v>
      </c>
      <c r="D180" s="1">
        <f>Estação!D239</f>
        <v>22.33</v>
      </c>
      <c r="E180" s="1">
        <f>Estação!E239</f>
        <v>0.38</v>
      </c>
      <c r="F180" s="1">
        <f>Estação!F239</f>
        <v>2.7</v>
      </c>
      <c r="G180" s="1">
        <f>Estação!G239</f>
        <v>2.2200000000000002</v>
      </c>
      <c r="H180" s="1">
        <f>Estação!H239</f>
        <v>4.92</v>
      </c>
      <c r="I180" s="1">
        <f>Estação!I239</f>
        <v>2.91</v>
      </c>
      <c r="J180" s="1">
        <f>Estação!J239</f>
        <v>28</v>
      </c>
      <c r="K180" s="1">
        <f>Estação!K239</f>
        <v>14</v>
      </c>
      <c r="L180" s="1">
        <f>Estação!L239</f>
        <v>29.6</v>
      </c>
      <c r="M180" s="1">
        <f>Estação!M239</f>
        <v>59.8</v>
      </c>
      <c r="N180" s="1">
        <f>Estação!N239</f>
        <v>1011.1</v>
      </c>
      <c r="O180" s="1">
        <f>Estação!O239</f>
        <v>639</v>
      </c>
      <c r="P180" s="1">
        <f>Estação!P239</f>
        <v>4.45</v>
      </c>
      <c r="Q180" s="1">
        <f>Estação!Q239</f>
        <v>69.819999999999993</v>
      </c>
      <c r="R180" s="1">
        <f>Estação!R239</f>
        <v>0</v>
      </c>
    </row>
    <row r="181" spans="1:18">
      <c r="A181" s="22">
        <v>44204.5</v>
      </c>
      <c r="B181" s="1">
        <f>Estação!C240</f>
        <v>26.4</v>
      </c>
      <c r="C181" s="1">
        <v>36</v>
      </c>
      <c r="D181" s="1">
        <f>Estação!D240</f>
        <v>24.03</v>
      </c>
      <c r="E181" s="1">
        <f>Estação!E240</f>
        <v>0.4</v>
      </c>
      <c r="F181" s="1">
        <f>Estação!F240</f>
        <v>2.16</v>
      </c>
      <c r="G181" s="1">
        <f>Estação!G240</f>
        <v>1.95</v>
      </c>
      <c r="H181" s="1">
        <f>Estação!H240</f>
        <v>4.0999999999999996</v>
      </c>
      <c r="I181" s="1">
        <f>Estação!I240</f>
        <v>2.71</v>
      </c>
      <c r="J181" s="1">
        <f>Estação!J240</f>
        <v>22</v>
      </c>
      <c r="K181" s="1">
        <f>Estação!K240</f>
        <v>13</v>
      </c>
      <c r="L181" s="1">
        <f>Estação!L240</f>
        <v>30</v>
      </c>
      <c r="M181" s="1">
        <f>Estação!M240</f>
        <v>57.8</v>
      </c>
      <c r="N181" s="1">
        <f>Estação!N240</f>
        <v>1010.8</v>
      </c>
      <c r="O181" s="1">
        <f>Estação!O240</f>
        <v>854</v>
      </c>
      <c r="P181" s="1">
        <f>Estação!P240</f>
        <v>4.79</v>
      </c>
      <c r="Q181" s="1">
        <f>Estação!Q240</f>
        <v>66.69</v>
      </c>
      <c r="R181" s="1">
        <f>Estação!R240</f>
        <v>0</v>
      </c>
    </row>
    <row r="182" spans="1:18">
      <c r="A182" s="22">
        <v>44204.541666666664</v>
      </c>
      <c r="B182" s="1">
        <f>Estação!C241</f>
        <v>26.2</v>
      </c>
      <c r="C182" s="1">
        <v>36</v>
      </c>
      <c r="D182" s="1">
        <f>Estação!D241</f>
        <v>21.97</v>
      </c>
      <c r="E182" s="1">
        <f>Estação!E241</f>
        <v>0.41</v>
      </c>
      <c r="F182" s="1">
        <f>Estação!F241</f>
        <v>1.93</v>
      </c>
      <c r="G182" s="1">
        <f>Estação!G241</f>
        <v>1.58</v>
      </c>
      <c r="H182" s="1">
        <f>Estação!H241</f>
        <v>3.5</v>
      </c>
      <c r="I182" s="1">
        <f>Estação!I241</f>
        <v>3.05</v>
      </c>
      <c r="J182" s="1">
        <f>Estação!J241</f>
        <v>19</v>
      </c>
      <c r="K182" s="1">
        <f>Estação!K241</f>
        <v>17</v>
      </c>
      <c r="L182" s="1">
        <f>Estação!L241</f>
        <v>30.3</v>
      </c>
      <c r="M182" s="1">
        <f>Estação!M241</f>
        <v>57.4</v>
      </c>
      <c r="N182" s="1">
        <f>Estação!N241</f>
        <v>1010.2</v>
      </c>
      <c r="O182" s="1">
        <f>Estação!O241</f>
        <v>942</v>
      </c>
      <c r="P182" s="1">
        <f>Estação!P241</f>
        <v>5.33</v>
      </c>
      <c r="Q182" s="1">
        <f>Estação!Q241</f>
        <v>64.97</v>
      </c>
      <c r="R182" s="1">
        <f>Estação!R241</f>
        <v>0</v>
      </c>
    </row>
    <row r="183" spans="1:18">
      <c r="A183" s="22">
        <v>44204.583333333336</v>
      </c>
      <c r="B183" s="1">
        <f>Estação!C242</f>
        <v>26.3</v>
      </c>
      <c r="C183" s="1">
        <v>36</v>
      </c>
      <c r="D183" s="1">
        <f>Estação!D242</f>
        <v>21.02</v>
      </c>
      <c r="E183" s="1">
        <f>Estação!E242</f>
        <v>0.44</v>
      </c>
      <c r="F183" s="1">
        <f>Estação!F242</f>
        <v>2.31</v>
      </c>
      <c r="G183" s="1">
        <f>Estação!G242</f>
        <v>1.35</v>
      </c>
      <c r="H183" s="1">
        <f>Estação!H242</f>
        <v>3.66</v>
      </c>
      <c r="I183" s="1">
        <f>Estação!I242</f>
        <v>3.19</v>
      </c>
      <c r="J183" s="1">
        <f>Estação!J242</f>
        <v>24</v>
      </c>
      <c r="K183" s="1">
        <f>Estação!K242</f>
        <v>11</v>
      </c>
      <c r="L183" s="1">
        <f>Estação!L242</f>
        <v>30.3</v>
      </c>
      <c r="M183" s="1">
        <f>Estação!M242</f>
        <v>57.6</v>
      </c>
      <c r="N183" s="1">
        <f>Estação!N242</f>
        <v>1009.8</v>
      </c>
      <c r="O183" s="1">
        <f>Estação!O242</f>
        <v>655</v>
      </c>
      <c r="P183" s="1">
        <f>Estação!P242</f>
        <v>4.74</v>
      </c>
      <c r="Q183" s="1">
        <f>Estação!Q242</f>
        <v>63.54</v>
      </c>
      <c r="R183" s="1">
        <f>Estação!R242</f>
        <v>0</v>
      </c>
    </row>
    <row r="184" spans="1:18">
      <c r="A184" s="22">
        <v>44204.625</v>
      </c>
      <c r="B184" s="1">
        <f>Estação!C243</f>
        <v>26.1</v>
      </c>
      <c r="C184" s="1">
        <v>36</v>
      </c>
      <c r="D184" s="1">
        <f>Estação!D243</f>
        <v>22.14</v>
      </c>
      <c r="E184" s="1">
        <f>Estação!E243</f>
        <v>0.44</v>
      </c>
      <c r="F184" s="1">
        <f>Estação!F243</f>
        <v>2</v>
      </c>
      <c r="G184" s="1">
        <f>Estação!G243</f>
        <v>1.59</v>
      </c>
      <c r="H184" s="1">
        <f>Estação!H243</f>
        <v>3.59</v>
      </c>
      <c r="I184" s="1">
        <f>Estação!I243</f>
        <v>3.49</v>
      </c>
      <c r="J184" s="1">
        <f>Estação!J243</f>
        <v>19</v>
      </c>
      <c r="K184" s="1">
        <f>Estação!K243</f>
        <v>17</v>
      </c>
      <c r="L184" s="1">
        <f>Estação!L243</f>
        <v>30.1</v>
      </c>
      <c r="M184" s="1">
        <f>Estação!M243</f>
        <v>58.8</v>
      </c>
      <c r="N184" s="1">
        <f>Estação!N243</f>
        <v>1008.8</v>
      </c>
      <c r="O184" s="1">
        <f>Estação!O243</f>
        <v>402</v>
      </c>
      <c r="P184" s="1">
        <f>Estação!P243</f>
        <v>4.88</v>
      </c>
      <c r="Q184" s="1">
        <f>Estação!Q243</f>
        <v>65.88</v>
      </c>
      <c r="R184" s="1">
        <f>Estação!R243</f>
        <v>0</v>
      </c>
    </row>
    <row r="185" spans="1:18">
      <c r="A185" s="22">
        <v>44204.666666666664</v>
      </c>
      <c r="B185" s="1">
        <f>Estação!C244</f>
        <v>26.4</v>
      </c>
      <c r="C185" s="1">
        <v>36</v>
      </c>
      <c r="D185" s="1">
        <f>Estação!D244</f>
        <v>20.13</v>
      </c>
      <c r="E185" s="1">
        <f>Estação!E244</f>
        <v>0.46</v>
      </c>
      <c r="F185" s="1">
        <f>Estação!F244</f>
        <v>1.9</v>
      </c>
      <c r="G185" s="1">
        <f>Estação!G244</f>
        <v>1.76</v>
      </c>
      <c r="H185" s="1">
        <f>Estação!H244</f>
        <v>3.65</v>
      </c>
      <c r="I185" s="1">
        <f>Estação!I244</f>
        <v>2.96</v>
      </c>
      <c r="J185" s="1">
        <f>Estação!J244</f>
        <v>24</v>
      </c>
      <c r="K185" s="1">
        <f>Estação!K244</f>
        <v>8</v>
      </c>
      <c r="L185" s="1">
        <f>Estação!L244</f>
        <v>29.9</v>
      </c>
      <c r="M185" s="1">
        <f>Estação!M244</f>
        <v>60.5</v>
      </c>
      <c r="N185" s="1">
        <f>Estação!N244</f>
        <v>1008.1</v>
      </c>
      <c r="O185" s="1">
        <f>Estação!O244</f>
        <v>394</v>
      </c>
      <c r="P185" s="1">
        <f>Estação!P244</f>
        <v>4.59</v>
      </c>
      <c r="Q185" s="1">
        <f>Estação!Q244</f>
        <v>68.37</v>
      </c>
      <c r="R185" s="1">
        <f>Estação!R244</f>
        <v>0</v>
      </c>
    </row>
    <row r="186" spans="1:18">
      <c r="A186" s="22">
        <v>44204.708333333336</v>
      </c>
      <c r="B186" s="1">
        <f>Estação!C245</f>
        <v>26.5</v>
      </c>
      <c r="C186" s="1">
        <v>36</v>
      </c>
      <c r="D186" s="1">
        <f>Estação!D245</f>
        <v>21.03</v>
      </c>
      <c r="E186" s="1">
        <f>Estação!E245</f>
        <v>0.46</v>
      </c>
      <c r="F186" s="1">
        <f>Estação!F245</f>
        <v>1.89</v>
      </c>
      <c r="G186" s="1">
        <f>Estação!G245</f>
        <v>1.88</v>
      </c>
      <c r="H186" s="1">
        <f>Estação!H245</f>
        <v>3.77</v>
      </c>
      <c r="I186" s="1">
        <f>Estação!I245</f>
        <v>2.86</v>
      </c>
      <c r="J186" s="1">
        <f>Estação!J245</f>
        <v>25</v>
      </c>
      <c r="K186" s="1">
        <f>Estação!K245</f>
        <v>15</v>
      </c>
      <c r="L186" s="1">
        <f>Estação!L245</f>
        <v>29.1</v>
      </c>
      <c r="M186" s="1">
        <f>Estação!M245</f>
        <v>63.6</v>
      </c>
      <c r="N186" s="1">
        <f>Estação!N245</f>
        <v>1007.8</v>
      </c>
      <c r="O186" s="1">
        <f>Estação!O245</f>
        <v>290</v>
      </c>
      <c r="P186" s="1">
        <f>Estação!P245</f>
        <v>4.84</v>
      </c>
      <c r="Q186" s="1">
        <f>Estação!Q245</f>
        <v>61.66</v>
      </c>
      <c r="R186" s="1">
        <f>Estação!R245</f>
        <v>0</v>
      </c>
    </row>
    <row r="187" spans="1:18">
      <c r="A187" s="22">
        <v>44204.75</v>
      </c>
      <c r="B187" s="1">
        <f>Estação!C246</f>
        <v>26.4</v>
      </c>
      <c r="C187" s="1">
        <v>36</v>
      </c>
      <c r="D187" s="1">
        <f>Estação!D246</f>
        <v>17.09</v>
      </c>
      <c r="E187" s="1">
        <f>Estação!E246</f>
        <v>0.48</v>
      </c>
      <c r="F187" s="1">
        <f>Estação!F246</f>
        <v>2.1</v>
      </c>
      <c r="G187" s="1">
        <f>Estação!G246</f>
        <v>2.14</v>
      </c>
      <c r="H187" s="1">
        <f>Estação!H246</f>
        <v>4.25</v>
      </c>
      <c r="I187" s="1">
        <f>Estação!I246</f>
        <v>3.08</v>
      </c>
      <c r="J187" s="1">
        <f>Estação!J246</f>
        <v>28</v>
      </c>
      <c r="K187" s="1">
        <f>Estação!K246</f>
        <v>13</v>
      </c>
      <c r="L187" s="1">
        <f>Estação!L246</f>
        <v>28.9</v>
      </c>
      <c r="M187" s="1">
        <f>Estação!M246</f>
        <v>64.5</v>
      </c>
      <c r="N187" s="1">
        <f>Estação!N246</f>
        <v>1007.8</v>
      </c>
      <c r="O187" s="1">
        <f>Estação!O246</f>
        <v>178</v>
      </c>
      <c r="P187" s="1">
        <f>Estação!P246</f>
        <v>4.28</v>
      </c>
      <c r="Q187" s="1">
        <f>Estação!Q246</f>
        <v>49.65</v>
      </c>
      <c r="R187" s="1">
        <f>Estação!R246</f>
        <v>0</v>
      </c>
    </row>
    <row r="188" spans="1:18">
      <c r="A188" s="22">
        <v>44204.791666666664</v>
      </c>
      <c r="B188" s="1">
        <f>Estação!C247</f>
        <v>26.3</v>
      </c>
      <c r="C188" s="1">
        <v>36</v>
      </c>
      <c r="D188" s="1">
        <f>Estação!D247</f>
        <v>15.39</v>
      </c>
      <c r="E188" s="1">
        <f>Estação!E247</f>
        <v>0.62</v>
      </c>
      <c r="F188" s="1">
        <f>Estação!F247</f>
        <v>2.66</v>
      </c>
      <c r="G188" s="1">
        <f>Estação!G247</f>
        <v>2.82</v>
      </c>
      <c r="H188" s="1">
        <f>Estação!H247</f>
        <v>5.48</v>
      </c>
      <c r="I188" s="1">
        <f>Estação!I247</f>
        <v>3.33</v>
      </c>
      <c r="J188" s="130"/>
      <c r="K188" s="1">
        <f>Estação!K247</f>
        <v>15</v>
      </c>
      <c r="L188" s="1">
        <f>Estação!L247</f>
        <v>28</v>
      </c>
      <c r="M188" s="1">
        <f>Estação!M247</f>
        <v>70</v>
      </c>
      <c r="N188" s="1">
        <f>Estação!N247</f>
        <v>1008.1</v>
      </c>
      <c r="O188" s="1">
        <f>Estação!O247</f>
        <v>30</v>
      </c>
      <c r="P188" s="1">
        <f>Estação!P247</f>
        <v>3.83</v>
      </c>
      <c r="Q188" s="1">
        <f>Estação!Q247</f>
        <v>43.22</v>
      </c>
      <c r="R188" s="1">
        <f>Estação!R247</f>
        <v>0</v>
      </c>
    </row>
    <row r="189" spans="1:18">
      <c r="A189" s="22">
        <v>44204.833333333336</v>
      </c>
      <c r="B189" s="1">
        <f>Estação!C248</f>
        <v>26.6</v>
      </c>
      <c r="C189" s="1">
        <v>36</v>
      </c>
      <c r="D189" s="1">
        <f>Estação!D248</f>
        <v>18.14</v>
      </c>
      <c r="E189" s="1">
        <f>Estação!E248</f>
        <v>0.48</v>
      </c>
      <c r="F189" s="1">
        <f>Estação!F248</f>
        <v>1.38</v>
      </c>
      <c r="G189" s="1">
        <f>Estação!G248</f>
        <v>3.28</v>
      </c>
      <c r="H189" s="1">
        <f>Estação!H248</f>
        <v>4.66</v>
      </c>
      <c r="I189" s="1">
        <f>Estação!I248</f>
        <v>3.07</v>
      </c>
      <c r="J189" s="130"/>
      <c r="K189" s="1">
        <f>Estação!K248</f>
        <v>20</v>
      </c>
      <c r="L189" s="1">
        <f>Estação!L248</f>
        <v>27.6</v>
      </c>
      <c r="M189" s="1">
        <f>Estação!M248</f>
        <v>73.7</v>
      </c>
      <c r="N189" s="1">
        <f>Estação!N248</f>
        <v>1008.6</v>
      </c>
      <c r="O189" s="1">
        <f>Estação!O248</f>
        <v>3</v>
      </c>
      <c r="P189" s="1">
        <f>Estação!P248</f>
        <v>3.47</v>
      </c>
      <c r="Q189" s="1">
        <f>Estação!Q248</f>
        <v>46.65</v>
      </c>
      <c r="R189" s="1">
        <f>Estação!R248</f>
        <v>0</v>
      </c>
    </row>
    <row r="190" spans="1:18">
      <c r="A190" s="22">
        <v>44204.875</v>
      </c>
      <c r="B190" s="1">
        <f>Estação!C249</f>
        <v>26.9</v>
      </c>
      <c r="C190" s="1">
        <v>36</v>
      </c>
      <c r="D190" s="1">
        <f>Estação!D249</f>
        <v>17.04</v>
      </c>
      <c r="E190" s="1">
        <f>Estação!E249</f>
        <v>0.44</v>
      </c>
      <c r="F190" s="1">
        <f>Estação!F249</f>
        <v>1.6</v>
      </c>
      <c r="G190" s="1">
        <f>Estação!G249</f>
        <v>3.26</v>
      </c>
      <c r="H190" s="1">
        <f>Estação!H249</f>
        <v>4.87</v>
      </c>
      <c r="I190" s="1">
        <f>Estação!I249</f>
        <v>2.89</v>
      </c>
      <c r="J190" s="130"/>
      <c r="K190" s="1">
        <f>Estação!K249</f>
        <v>21</v>
      </c>
      <c r="L190" s="1">
        <f>Estação!L249</f>
        <v>27.5</v>
      </c>
      <c r="M190" s="1">
        <f>Estação!M249</f>
        <v>71.2</v>
      </c>
      <c r="N190" s="1">
        <f>Estação!N249</f>
        <v>1009.2</v>
      </c>
      <c r="O190" s="1">
        <f>Estação!O249</f>
        <v>3</v>
      </c>
      <c r="P190" s="1">
        <f>Estação!P249</f>
        <v>3.28</v>
      </c>
      <c r="Q190" s="1">
        <f>Estação!Q249</f>
        <v>47.46</v>
      </c>
      <c r="R190" s="1">
        <f>Estação!R249</f>
        <v>0</v>
      </c>
    </row>
    <row r="191" spans="1:18">
      <c r="A191" s="22">
        <v>44204.916666666664</v>
      </c>
      <c r="B191" s="1">
        <f>Estação!C250</f>
        <v>26.9</v>
      </c>
      <c r="C191" s="1">
        <v>36</v>
      </c>
      <c r="D191" s="1">
        <f>Estação!D250</f>
        <v>19.46</v>
      </c>
      <c r="E191" s="1">
        <f>Estação!E250</f>
        <v>0.4</v>
      </c>
      <c r="F191" s="1">
        <f>Estação!F250</f>
        <v>1.28</v>
      </c>
      <c r="G191" s="1">
        <f>Estação!G250</f>
        <v>2.63</v>
      </c>
      <c r="H191" s="1">
        <f>Estação!H250</f>
        <v>3.91</v>
      </c>
      <c r="I191" s="1">
        <f>Estação!I250</f>
        <v>3.21</v>
      </c>
      <c r="J191" s="130"/>
      <c r="K191" s="1">
        <f>Estação!K250</f>
        <v>16</v>
      </c>
      <c r="L191" s="1">
        <f>Estação!L250</f>
        <v>27.3</v>
      </c>
      <c r="M191" s="1">
        <f>Estação!M250</f>
        <v>70.5</v>
      </c>
      <c r="N191" s="1">
        <f>Estação!N250</f>
        <v>1010</v>
      </c>
      <c r="O191" s="1">
        <f>Estação!O250</f>
        <v>2</v>
      </c>
      <c r="P191" s="1">
        <f>Estação!P250</f>
        <v>3.32</v>
      </c>
      <c r="Q191" s="1">
        <f>Estação!Q250</f>
        <v>50.4</v>
      </c>
      <c r="R191" s="1">
        <f>Estação!R250</f>
        <v>0</v>
      </c>
    </row>
    <row r="192" spans="1:18">
      <c r="A192" s="22">
        <v>44204.958333333336</v>
      </c>
      <c r="B192" s="1">
        <f>Estação!C251</f>
        <v>26.9</v>
      </c>
      <c r="C192" s="1">
        <v>36</v>
      </c>
      <c r="D192" s="1">
        <f>Estação!D251</f>
        <v>18.09</v>
      </c>
      <c r="E192" s="1">
        <f>Estação!E251</f>
        <v>0.39</v>
      </c>
      <c r="F192" s="1">
        <f>Estação!F251</f>
        <v>1.1299999999999999</v>
      </c>
      <c r="G192" s="1">
        <f>Estação!G251</f>
        <v>2.63</v>
      </c>
      <c r="H192" s="1">
        <f>Estação!H251</f>
        <v>3.76</v>
      </c>
      <c r="I192" s="1">
        <f>Estação!I251</f>
        <v>3.76</v>
      </c>
      <c r="J192" s="130"/>
      <c r="K192" s="1">
        <f>Estação!K251</f>
        <v>16</v>
      </c>
      <c r="L192" s="1">
        <f>Estação!L251</f>
        <v>27.3</v>
      </c>
      <c r="M192" s="1">
        <f>Estação!M251</f>
        <v>71.099999999999994</v>
      </c>
      <c r="N192" s="1">
        <f>Estação!N251</f>
        <v>1010.6</v>
      </c>
      <c r="O192" s="1">
        <f>Estação!O251</f>
        <v>2</v>
      </c>
      <c r="P192" s="1">
        <f>Estação!P251</f>
        <v>2.95</v>
      </c>
      <c r="Q192" s="1">
        <f>Estação!Q251</f>
        <v>49.34</v>
      </c>
      <c r="R192" s="1">
        <f>Estação!R251</f>
        <v>0</v>
      </c>
    </row>
    <row r="193" spans="1:18">
      <c r="A193" s="22">
        <v>44205</v>
      </c>
      <c r="B193" s="1">
        <f>Estação!C252</f>
        <v>26.9</v>
      </c>
      <c r="C193" s="1">
        <v>36</v>
      </c>
      <c r="D193" s="1">
        <f>Estação!D252</f>
        <v>17.649999999999999</v>
      </c>
      <c r="E193" s="1">
        <f>Estação!E252</f>
        <v>0.41</v>
      </c>
      <c r="F193" s="1">
        <f>Estação!F252</f>
        <v>1.1299999999999999</v>
      </c>
      <c r="G193" s="1">
        <f>Estação!G252</f>
        <v>2.17</v>
      </c>
      <c r="H193" s="1">
        <f>Estação!H252</f>
        <v>3.3</v>
      </c>
      <c r="I193" s="1">
        <f>Estação!I252</f>
        <v>4.33</v>
      </c>
      <c r="J193" s="130"/>
      <c r="K193" s="1">
        <f>Estação!K252</f>
        <v>16</v>
      </c>
      <c r="L193" s="1">
        <f>Estação!L252</f>
        <v>27.1</v>
      </c>
      <c r="M193" s="1">
        <f>Estação!M252</f>
        <v>72.2</v>
      </c>
      <c r="N193" s="1">
        <f>Estação!N252</f>
        <v>1010.4</v>
      </c>
      <c r="O193" s="1">
        <f>Estação!O252</f>
        <v>2</v>
      </c>
      <c r="P193" s="1">
        <f>Estação!P252</f>
        <v>2.84</v>
      </c>
      <c r="Q193" s="1">
        <f>Estação!Q252</f>
        <v>55.29</v>
      </c>
      <c r="R193" s="1">
        <f>Estação!R252</f>
        <v>0</v>
      </c>
    </row>
    <row r="194" spans="1:18">
      <c r="A194" s="22">
        <v>44205.041666666664</v>
      </c>
      <c r="B194" s="1">
        <f>Estação!C261</f>
        <v>26.9</v>
      </c>
      <c r="C194" s="1">
        <v>36</v>
      </c>
      <c r="D194" s="1">
        <f>Estação!D261</f>
        <v>18.940000000000001</v>
      </c>
      <c r="E194" s="1">
        <f>Estação!E261</f>
        <v>0.37</v>
      </c>
      <c r="F194" s="1">
        <f>Estação!F261</f>
        <v>1.1399999999999999</v>
      </c>
      <c r="G194" s="1">
        <f>Estação!G261</f>
        <v>1.51</v>
      </c>
      <c r="H194" s="1">
        <f>Estação!H261</f>
        <v>2.65</v>
      </c>
      <c r="I194" s="1">
        <f>Estação!I261</f>
        <v>4.33</v>
      </c>
      <c r="J194" s="130"/>
      <c r="K194" s="1">
        <f>Estação!K261</f>
        <v>12</v>
      </c>
      <c r="L194" s="1">
        <f>Estação!L261</f>
        <v>27.1</v>
      </c>
      <c r="M194" s="1">
        <f>Estação!M261</f>
        <v>70.8</v>
      </c>
      <c r="N194" s="1">
        <f>Estação!N261</f>
        <v>1009.7</v>
      </c>
      <c r="O194" s="1">
        <f>Estação!O261</f>
        <v>2</v>
      </c>
      <c r="P194" s="1">
        <f>Estação!P261</f>
        <v>3.21</v>
      </c>
      <c r="Q194" s="1">
        <f>Estação!Q261</f>
        <v>54.08</v>
      </c>
      <c r="R194" s="1">
        <f>Estação!R261</f>
        <v>0</v>
      </c>
    </row>
    <row r="195" spans="1:18">
      <c r="A195" s="22">
        <v>44205.083333333336</v>
      </c>
      <c r="B195" s="1">
        <f>Estação!C262</f>
        <v>26.9</v>
      </c>
      <c r="C195" s="1">
        <v>36</v>
      </c>
      <c r="D195" s="1">
        <f>Estação!D262</f>
        <v>19.29</v>
      </c>
      <c r="E195" s="1">
        <f>Estação!E262</f>
        <v>0.28000000000000003</v>
      </c>
      <c r="F195" s="1">
        <f>Estação!F262</f>
        <v>1.07</v>
      </c>
      <c r="G195" s="1">
        <f>Estação!G262</f>
        <v>1.05</v>
      </c>
      <c r="H195" s="1">
        <f>Estação!H262</f>
        <v>2.12</v>
      </c>
      <c r="I195" s="1">
        <f>Estação!I262</f>
        <v>3.45</v>
      </c>
      <c r="J195" s="130"/>
      <c r="K195" s="1">
        <f>Estação!K262</f>
        <v>13</v>
      </c>
      <c r="L195" s="1">
        <f>Estação!L262</f>
        <v>26.9</v>
      </c>
      <c r="M195" s="1">
        <f>Estação!M262</f>
        <v>72.900000000000006</v>
      </c>
      <c r="N195" s="1">
        <f>Estação!N262</f>
        <v>1008.8</v>
      </c>
      <c r="O195" s="1">
        <f>Estação!O262</f>
        <v>3</v>
      </c>
      <c r="P195" s="1">
        <f>Estação!P262</f>
        <v>3.3</v>
      </c>
      <c r="Q195" s="1">
        <f>Estação!Q262</f>
        <v>55.06</v>
      </c>
      <c r="R195" s="1">
        <f>Estação!R262</f>
        <v>0</v>
      </c>
    </row>
    <row r="196" spans="1:18">
      <c r="A196" s="22">
        <v>44205.125</v>
      </c>
      <c r="B196" s="1">
        <f>Estação!C263</f>
        <v>26.9</v>
      </c>
      <c r="C196" s="1">
        <v>36</v>
      </c>
      <c r="D196" s="1">
        <f>Estação!D263</f>
        <v>19.899999999999999</v>
      </c>
      <c r="E196" s="1">
        <f>Estação!E263</f>
        <v>0.28000000000000003</v>
      </c>
      <c r="F196" s="1">
        <f>Estação!F263</f>
        <v>1.22</v>
      </c>
      <c r="G196" s="1">
        <f>Estação!G263</f>
        <v>0.63</v>
      </c>
      <c r="H196" s="1">
        <f>Estação!H263</f>
        <v>1.85</v>
      </c>
      <c r="I196" s="1">
        <f>Estação!I263</f>
        <v>3.36</v>
      </c>
      <c r="J196" s="130"/>
      <c r="K196" s="1">
        <f>Estação!K263</f>
        <v>13</v>
      </c>
      <c r="L196" s="1">
        <f>Estação!L263</f>
        <v>26.8</v>
      </c>
      <c r="M196" s="1">
        <f>Estação!M263</f>
        <v>73</v>
      </c>
      <c r="N196" s="1">
        <f>Estação!N263</f>
        <v>1008.2</v>
      </c>
      <c r="O196" s="1">
        <f>Estação!O263</f>
        <v>3</v>
      </c>
      <c r="P196" s="1">
        <f>Estação!P263</f>
        <v>3.43</v>
      </c>
      <c r="Q196" s="1">
        <f>Estação!Q263</f>
        <v>56.1</v>
      </c>
      <c r="R196" s="1">
        <f>Estação!R263</f>
        <v>0</v>
      </c>
    </row>
    <row r="197" spans="1:18">
      <c r="A197" s="22">
        <v>44205.166666666664</v>
      </c>
      <c r="B197" s="1">
        <f>Estação!C264</f>
        <v>26.8</v>
      </c>
      <c r="C197" s="1">
        <v>36</v>
      </c>
      <c r="D197" s="1">
        <f>Estação!D264</f>
        <v>20.63</v>
      </c>
      <c r="E197" s="1">
        <f>Estação!E264</f>
        <v>0.27</v>
      </c>
      <c r="F197" s="1">
        <f>Estação!F264</f>
        <v>1.1299999999999999</v>
      </c>
      <c r="G197" s="1">
        <f>Estação!G264</f>
        <v>0.38</v>
      </c>
      <c r="H197" s="1">
        <f>Estação!H264</f>
        <v>1.51</v>
      </c>
      <c r="I197" s="1">
        <f>Estação!I264</f>
        <v>2.69</v>
      </c>
      <c r="J197" s="130"/>
      <c r="K197" s="1">
        <f>Estação!K264</f>
        <v>12</v>
      </c>
      <c r="L197" s="1">
        <f>Estação!L264</f>
        <v>26.8</v>
      </c>
      <c r="M197" s="1">
        <f>Estação!M264</f>
        <v>72.5</v>
      </c>
      <c r="N197" s="1">
        <f>Estação!N264</f>
        <v>1007.6</v>
      </c>
      <c r="O197" s="1">
        <f>Estação!O264</f>
        <v>3</v>
      </c>
      <c r="P197" s="1">
        <f>Estação!P264</f>
        <v>3.44</v>
      </c>
      <c r="Q197" s="1">
        <f>Estação!Q264</f>
        <v>56.89</v>
      </c>
      <c r="R197" s="1">
        <f>Estação!R264</f>
        <v>0</v>
      </c>
    </row>
    <row r="198" spans="1:18">
      <c r="A198" s="22">
        <v>44205.208333333336</v>
      </c>
      <c r="B198" s="1">
        <f>Estação!C265</f>
        <v>26.9</v>
      </c>
      <c r="C198" s="1">
        <v>36</v>
      </c>
      <c r="D198" s="1">
        <f>Estação!D265</f>
        <v>20.21</v>
      </c>
      <c r="E198" s="1">
        <f>Estação!E265</f>
        <v>0.27</v>
      </c>
      <c r="F198" s="1">
        <f>Estação!F265</f>
        <v>1.1399999999999999</v>
      </c>
      <c r="G198" s="1">
        <f>Estação!G265</f>
        <v>0.59</v>
      </c>
      <c r="H198" s="1">
        <f>Estação!H265</f>
        <v>1.73</v>
      </c>
      <c r="I198" s="1">
        <f>Estação!I265</f>
        <v>3.04</v>
      </c>
      <c r="J198" s="130"/>
      <c r="K198" s="1">
        <f>Estação!K265</f>
        <v>13</v>
      </c>
      <c r="L198" s="1">
        <f>Estação!L265</f>
        <v>26.6</v>
      </c>
      <c r="M198" s="1">
        <f>Estação!M265</f>
        <v>74.599999999999994</v>
      </c>
      <c r="N198" s="1">
        <f>Estação!N265</f>
        <v>1007.8</v>
      </c>
      <c r="O198" s="1">
        <f>Estação!O265</f>
        <v>3</v>
      </c>
      <c r="P198" s="1">
        <f>Estação!P265</f>
        <v>2.56</v>
      </c>
      <c r="Q198" s="1">
        <f>Estação!Q265</f>
        <v>64.760000000000005</v>
      </c>
      <c r="R198" s="1">
        <f>Estação!R265</f>
        <v>0</v>
      </c>
    </row>
    <row r="199" spans="1:18">
      <c r="A199" s="22">
        <v>44205.25</v>
      </c>
      <c r="B199" s="1">
        <f>Estação!C266</f>
        <v>26.9</v>
      </c>
      <c r="C199" s="1">
        <v>36</v>
      </c>
      <c r="D199" s="1">
        <f>Estação!D266</f>
        <v>20.58</v>
      </c>
      <c r="E199" s="1">
        <f>Estação!E266</f>
        <v>0.27</v>
      </c>
      <c r="F199" s="1">
        <f>Estação!F266</f>
        <v>1.06</v>
      </c>
      <c r="G199" s="1">
        <f>Estação!G266</f>
        <v>0.73</v>
      </c>
      <c r="H199" s="1">
        <f>Estação!H266</f>
        <v>1.79</v>
      </c>
      <c r="I199" s="1">
        <f>Estação!I266</f>
        <v>3.59</v>
      </c>
      <c r="J199" s="130"/>
      <c r="K199" s="1">
        <f>Estação!K266</f>
        <v>9</v>
      </c>
      <c r="L199" s="1">
        <f>Estação!L266</f>
        <v>26.7</v>
      </c>
      <c r="M199" s="1">
        <f>Estação!M266</f>
        <v>73.400000000000006</v>
      </c>
      <c r="N199" s="1">
        <f>Estação!N266</f>
        <v>1008.1</v>
      </c>
      <c r="O199" s="1">
        <f>Estação!O266</f>
        <v>3</v>
      </c>
      <c r="P199" s="1">
        <f>Estação!P266</f>
        <v>2.82</v>
      </c>
      <c r="Q199" s="1">
        <f>Estação!Q266</f>
        <v>68</v>
      </c>
      <c r="R199" s="1">
        <f>Estação!R266</f>
        <v>0</v>
      </c>
    </row>
    <row r="200" spans="1:18">
      <c r="A200" s="22">
        <v>44205.291666666664</v>
      </c>
      <c r="B200" s="1">
        <f>Estação!C267</f>
        <v>26.7</v>
      </c>
      <c r="C200" s="1">
        <v>36</v>
      </c>
      <c r="D200" s="1">
        <f>Estação!D267</f>
        <v>20.14</v>
      </c>
      <c r="E200" s="1">
        <f>Estação!E267</f>
        <v>0.28000000000000003</v>
      </c>
      <c r="F200" s="1">
        <f>Estação!F267</f>
        <v>1.1000000000000001</v>
      </c>
      <c r="G200" s="1">
        <f>Estação!G267</f>
        <v>1.32</v>
      </c>
      <c r="H200" s="1">
        <f>Estação!H267</f>
        <v>2.42</v>
      </c>
      <c r="I200" s="1">
        <f>Estação!I267</f>
        <v>2.63</v>
      </c>
      <c r="J200" s="130"/>
      <c r="K200" s="1">
        <f>Estação!K267</f>
        <v>14</v>
      </c>
      <c r="L200" s="1">
        <f>Estação!L267</f>
        <v>26.8</v>
      </c>
      <c r="M200" s="1">
        <f>Estação!M267</f>
        <v>72.8</v>
      </c>
      <c r="N200" s="1">
        <f>Estação!N267</f>
        <v>1008.7</v>
      </c>
      <c r="O200" s="1">
        <f>Estação!O267</f>
        <v>12</v>
      </c>
      <c r="P200" s="1">
        <f>Estação!P267</f>
        <v>2.76</v>
      </c>
      <c r="Q200" s="1">
        <f>Estação!Q267</f>
        <v>66.5</v>
      </c>
      <c r="R200" s="1">
        <f>Estação!R267</f>
        <v>0</v>
      </c>
    </row>
    <row r="201" spans="1:18">
      <c r="A201" s="22">
        <v>44205.333333333336</v>
      </c>
      <c r="B201" s="1">
        <f>Estação!C268</f>
        <v>26.5</v>
      </c>
      <c r="C201" s="1">
        <v>36</v>
      </c>
      <c r="D201" s="1">
        <f>Estação!D268</f>
        <v>20.71</v>
      </c>
      <c r="E201" s="1">
        <f>Estação!E268</f>
        <v>0.31</v>
      </c>
      <c r="F201" s="1">
        <f>Estação!F268</f>
        <v>1.45</v>
      </c>
      <c r="G201" s="1">
        <f>Estação!G268</f>
        <v>1.6</v>
      </c>
      <c r="H201" s="1">
        <f>Estação!H268</f>
        <v>3.06</v>
      </c>
      <c r="I201" s="1">
        <f>Estação!I268</f>
        <v>1.72</v>
      </c>
      <c r="J201" s="130"/>
      <c r="K201" s="1">
        <f>Estação!K268</f>
        <v>12</v>
      </c>
      <c r="L201" s="1">
        <f>Estação!L268</f>
        <v>27.2</v>
      </c>
      <c r="M201" s="1">
        <f>Estação!M268</f>
        <v>70.400000000000006</v>
      </c>
      <c r="N201" s="1">
        <f>Estação!N268</f>
        <v>1009.8</v>
      </c>
      <c r="O201" s="1">
        <f>Estação!O268</f>
        <v>92</v>
      </c>
      <c r="P201" s="1">
        <f>Estação!P268</f>
        <v>3.27</v>
      </c>
      <c r="Q201" s="1">
        <f>Estação!Q268</f>
        <v>64.75</v>
      </c>
      <c r="R201" s="1">
        <f>Estação!R268</f>
        <v>0</v>
      </c>
    </row>
    <row r="202" spans="1:18">
      <c r="A202" s="22">
        <v>44205.375</v>
      </c>
      <c r="B202" s="1">
        <f>Estação!C269</f>
        <v>26.4</v>
      </c>
      <c r="C202" s="1">
        <v>36</v>
      </c>
      <c r="D202" s="1">
        <f>Estação!D269</f>
        <v>20.5</v>
      </c>
      <c r="E202" s="1">
        <f>Estação!E269</f>
        <v>0.34</v>
      </c>
      <c r="F202" s="1">
        <f>Estação!F269</f>
        <v>1.51</v>
      </c>
      <c r="G202" s="1">
        <f>Estação!G269</f>
        <v>1.84</v>
      </c>
      <c r="H202" s="1">
        <f>Estação!H269</f>
        <v>3.36</v>
      </c>
      <c r="I202" s="1">
        <f>Estação!I269</f>
        <v>1.85</v>
      </c>
      <c r="J202" s="130"/>
      <c r="K202" s="1">
        <f>Estação!K269</f>
        <v>19</v>
      </c>
      <c r="L202" s="1">
        <f>Estação!L269</f>
        <v>27.5</v>
      </c>
      <c r="M202" s="1">
        <f>Estação!M269</f>
        <v>70.5</v>
      </c>
      <c r="N202" s="1">
        <f>Estação!N269</f>
        <v>1010.5</v>
      </c>
      <c r="O202" s="1">
        <f>Estação!O269</f>
        <v>252</v>
      </c>
      <c r="P202" s="1">
        <f>Estação!P269</f>
        <v>3.62</v>
      </c>
      <c r="Q202" s="1">
        <f>Estação!Q269</f>
        <v>63.33</v>
      </c>
      <c r="R202" s="1">
        <f>Estação!R269</f>
        <v>0.2</v>
      </c>
    </row>
    <row r="203" spans="1:18">
      <c r="A203" s="22">
        <v>44205.416678240741</v>
      </c>
      <c r="B203" s="1">
        <f>Estação!C270</f>
        <v>26.3</v>
      </c>
      <c r="C203" s="1">
        <v>36</v>
      </c>
      <c r="D203" s="1">
        <f>Estação!D270</f>
        <v>22.28</v>
      </c>
      <c r="E203" s="1">
        <f>Estação!E270</f>
        <v>0.34</v>
      </c>
      <c r="F203" s="1">
        <f>Estação!F270</f>
        <v>1.46</v>
      </c>
      <c r="G203" s="1">
        <f>Estação!G270</f>
        <v>1.5</v>
      </c>
      <c r="H203" s="1">
        <f>Estação!H270</f>
        <v>2.96</v>
      </c>
      <c r="I203" s="1">
        <f>Estação!I270</f>
        <v>2</v>
      </c>
      <c r="J203" s="130"/>
      <c r="K203" s="1">
        <f>Estação!K270</f>
        <v>18</v>
      </c>
      <c r="L203" s="1">
        <f>Estação!L270</f>
        <v>28.2</v>
      </c>
      <c r="M203" s="1">
        <f>Estação!M270</f>
        <v>66.099999999999994</v>
      </c>
      <c r="N203" s="1">
        <f>Estação!N270</f>
        <v>1010.8</v>
      </c>
      <c r="O203" s="1">
        <f>Estação!O270</f>
        <v>510</v>
      </c>
      <c r="P203" s="1">
        <f>Estação!P270</f>
        <v>4.42</v>
      </c>
      <c r="Q203" s="1">
        <f>Estação!Q270</f>
        <v>64.290000000000006</v>
      </c>
      <c r="R203" s="1">
        <f>Estação!R270</f>
        <v>0</v>
      </c>
    </row>
    <row r="204" spans="1:18">
      <c r="A204" s="22">
        <v>44205.458344907405</v>
      </c>
      <c r="B204" s="130"/>
      <c r="C204" s="1">
        <v>36</v>
      </c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</row>
    <row r="205" spans="1:18">
      <c r="A205" s="22">
        <v>44205.500011574077</v>
      </c>
      <c r="B205" s="130"/>
      <c r="C205" s="1">
        <v>36</v>
      </c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</row>
    <row r="206" spans="1:18">
      <c r="A206" s="22">
        <v>44205.541678240741</v>
      </c>
      <c r="B206" s="130"/>
      <c r="C206" s="1">
        <v>36</v>
      </c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</row>
    <row r="207" spans="1:18">
      <c r="A207" s="22">
        <v>44205.583344907405</v>
      </c>
      <c r="B207" s="130"/>
      <c r="C207" s="1">
        <v>36</v>
      </c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</row>
    <row r="208" spans="1:18">
      <c r="A208" s="22">
        <v>44205.625011574077</v>
      </c>
      <c r="B208" s="130"/>
      <c r="C208" s="1">
        <v>36</v>
      </c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</row>
    <row r="209" spans="1:18">
      <c r="A209" s="22">
        <v>44205.666678240741</v>
      </c>
      <c r="B209" s="130"/>
      <c r="C209" s="1">
        <v>36</v>
      </c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</row>
    <row r="210" spans="1:18">
      <c r="A210" s="22">
        <v>44205.708344907405</v>
      </c>
      <c r="B210" s="130"/>
      <c r="C210" s="1">
        <v>36</v>
      </c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</row>
    <row r="211" spans="1:18">
      <c r="A211" s="22">
        <v>44205.750011574077</v>
      </c>
      <c r="B211" s="130"/>
      <c r="C211" s="1">
        <v>36</v>
      </c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</row>
    <row r="212" spans="1:18">
      <c r="A212" s="22">
        <v>44205.791678240741</v>
      </c>
      <c r="B212" s="130"/>
      <c r="C212" s="1">
        <v>36</v>
      </c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</row>
    <row r="213" spans="1:18">
      <c r="A213" s="22">
        <v>44205.833344907405</v>
      </c>
      <c r="B213" s="130"/>
      <c r="C213" s="1">
        <v>36</v>
      </c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</row>
    <row r="214" spans="1:18">
      <c r="A214" s="22">
        <v>44205.875011574077</v>
      </c>
      <c r="B214" s="130"/>
      <c r="C214" s="1">
        <v>36</v>
      </c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</row>
    <row r="215" spans="1:18">
      <c r="A215" s="22">
        <v>44205.916678240741</v>
      </c>
      <c r="B215" s="130"/>
      <c r="C215" s="1">
        <v>36</v>
      </c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</row>
    <row r="216" spans="1:18">
      <c r="A216" s="22">
        <v>44205.958344907405</v>
      </c>
      <c r="B216" s="130"/>
      <c r="C216" s="1">
        <v>36</v>
      </c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</row>
    <row r="217" spans="1:18">
      <c r="A217" s="22">
        <v>44206.000011574077</v>
      </c>
      <c r="B217" s="130"/>
      <c r="C217" s="1">
        <v>36</v>
      </c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</row>
    <row r="218" spans="1:18">
      <c r="A218" s="22">
        <v>44206.041678240741</v>
      </c>
      <c r="B218" s="130"/>
      <c r="C218" s="1">
        <v>36</v>
      </c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</row>
    <row r="219" spans="1:18">
      <c r="A219" s="22">
        <v>44206.083344907405</v>
      </c>
      <c r="B219" s="130"/>
      <c r="C219" s="1">
        <v>36</v>
      </c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</row>
    <row r="220" spans="1:18">
      <c r="A220" s="22">
        <v>44206.125011574077</v>
      </c>
      <c r="B220" s="130"/>
      <c r="C220" s="1">
        <v>36</v>
      </c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</row>
    <row r="221" spans="1:18">
      <c r="A221" s="22">
        <v>44206.166678240741</v>
      </c>
      <c r="B221" s="130"/>
      <c r="C221" s="1">
        <v>36</v>
      </c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</row>
    <row r="222" spans="1:18">
      <c r="A222" s="22">
        <v>44206.208344907405</v>
      </c>
      <c r="B222" s="130"/>
      <c r="C222" s="1">
        <v>36</v>
      </c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</row>
    <row r="223" spans="1:18">
      <c r="A223" s="22">
        <v>44206.250011574077</v>
      </c>
      <c r="B223" s="130"/>
      <c r="C223" s="1">
        <v>36</v>
      </c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</row>
    <row r="224" spans="1:18">
      <c r="A224" s="22">
        <v>44206.291678240741</v>
      </c>
      <c r="B224" s="130"/>
      <c r="C224" s="1">
        <v>36</v>
      </c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</row>
    <row r="225" spans="1:18">
      <c r="A225" s="22">
        <v>44206.333344907405</v>
      </c>
      <c r="B225" s="130"/>
      <c r="C225" s="1">
        <v>36</v>
      </c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</row>
    <row r="226" spans="1:18">
      <c r="A226" s="22">
        <v>44206.375011574077</v>
      </c>
      <c r="B226" s="130"/>
      <c r="C226" s="1">
        <v>36</v>
      </c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</row>
    <row r="227" spans="1:18">
      <c r="A227" s="22">
        <v>44206.416678240741</v>
      </c>
      <c r="B227" s="130"/>
      <c r="C227" s="1">
        <v>36</v>
      </c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</row>
    <row r="228" spans="1:18">
      <c r="A228" s="22">
        <v>44206.458344907405</v>
      </c>
      <c r="B228" s="130"/>
      <c r="C228" s="1">
        <v>36</v>
      </c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</row>
    <row r="229" spans="1:18">
      <c r="A229" s="22">
        <v>44206.500011574077</v>
      </c>
      <c r="B229" s="130"/>
      <c r="C229" s="1">
        <v>36</v>
      </c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</row>
    <row r="230" spans="1:18">
      <c r="A230" s="22">
        <v>44206.541678240741</v>
      </c>
      <c r="B230" s="130"/>
      <c r="C230" s="1">
        <v>36</v>
      </c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</row>
    <row r="231" spans="1:18">
      <c r="A231" s="22">
        <v>44206.583344907405</v>
      </c>
      <c r="B231" s="130"/>
      <c r="C231" s="1">
        <v>36</v>
      </c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</row>
    <row r="232" spans="1:18">
      <c r="A232" s="22">
        <v>44206.625011574077</v>
      </c>
      <c r="B232" s="130"/>
      <c r="C232" s="1">
        <v>36</v>
      </c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</row>
    <row r="233" spans="1:18">
      <c r="A233" s="22">
        <v>44206.666678240741</v>
      </c>
      <c r="B233" s="130"/>
      <c r="C233" s="1">
        <v>36</v>
      </c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</row>
    <row r="234" spans="1:18">
      <c r="A234" s="22">
        <v>44206.708344907405</v>
      </c>
      <c r="B234" s="130"/>
      <c r="C234" s="1">
        <v>36</v>
      </c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</row>
    <row r="235" spans="1:18">
      <c r="A235" s="22">
        <v>44206.750011574077</v>
      </c>
      <c r="B235" s="130"/>
      <c r="C235" s="1">
        <v>36</v>
      </c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</row>
    <row r="236" spans="1:18">
      <c r="A236" s="22">
        <v>44206.791678240741</v>
      </c>
      <c r="B236" s="130"/>
      <c r="C236" s="1">
        <v>36</v>
      </c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</row>
    <row r="237" spans="1:18">
      <c r="A237" s="22">
        <v>44206.833344907405</v>
      </c>
      <c r="B237" s="130"/>
      <c r="C237" s="1">
        <v>36</v>
      </c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</row>
    <row r="238" spans="1:18">
      <c r="A238" s="22">
        <v>44206.875011574077</v>
      </c>
      <c r="B238" s="130"/>
      <c r="C238" s="1">
        <v>36</v>
      </c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</row>
    <row r="239" spans="1:18">
      <c r="A239" s="22">
        <v>44206.916678240741</v>
      </c>
      <c r="B239" s="130"/>
      <c r="C239" s="1">
        <v>36</v>
      </c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</row>
    <row r="240" spans="1:18">
      <c r="A240" s="22">
        <v>44206.958344907405</v>
      </c>
      <c r="B240" s="130"/>
      <c r="C240" s="1">
        <v>36</v>
      </c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</row>
    <row r="241" spans="1:18">
      <c r="A241" s="22">
        <v>44207.000011574077</v>
      </c>
      <c r="B241" s="130"/>
      <c r="C241" s="1">
        <v>36</v>
      </c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</row>
    <row r="242" spans="1:18">
      <c r="A242" s="22">
        <v>44207.041678240741</v>
      </c>
      <c r="B242" s="130"/>
      <c r="C242" s="1">
        <v>36</v>
      </c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</row>
    <row r="243" spans="1:18">
      <c r="A243" s="22">
        <v>44207.083344907405</v>
      </c>
      <c r="B243" s="130"/>
      <c r="C243" s="1">
        <v>36</v>
      </c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</row>
    <row r="244" spans="1:18">
      <c r="A244" s="22">
        <v>44207.125011574077</v>
      </c>
      <c r="B244" s="130"/>
      <c r="C244" s="1">
        <v>36</v>
      </c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</row>
    <row r="245" spans="1:18">
      <c r="A245" s="22">
        <v>44207.166678240741</v>
      </c>
      <c r="B245" s="130"/>
      <c r="C245" s="1">
        <v>36</v>
      </c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</row>
    <row r="246" spans="1:18">
      <c r="A246" s="22">
        <v>44207.208344907405</v>
      </c>
      <c r="B246" s="130"/>
      <c r="C246" s="1">
        <v>36</v>
      </c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</row>
    <row r="247" spans="1:18">
      <c r="A247" s="22">
        <v>44207.250011574077</v>
      </c>
      <c r="B247" s="130"/>
      <c r="C247" s="1">
        <v>36</v>
      </c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</row>
    <row r="248" spans="1:18">
      <c r="A248" s="22">
        <v>44207.291678240741</v>
      </c>
      <c r="B248" s="130"/>
      <c r="C248" s="1">
        <v>36</v>
      </c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</row>
    <row r="249" spans="1:18">
      <c r="A249" s="22">
        <v>44207.333344907405</v>
      </c>
      <c r="B249" s="130"/>
      <c r="C249" s="1">
        <v>36</v>
      </c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</row>
    <row r="250" spans="1:18">
      <c r="A250" s="22">
        <v>44207.375011574077</v>
      </c>
      <c r="B250" s="130"/>
      <c r="C250" s="1">
        <v>36</v>
      </c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</row>
    <row r="251" spans="1:18">
      <c r="A251" s="22">
        <v>44207.416678240741</v>
      </c>
      <c r="B251" s="130"/>
      <c r="C251" s="1">
        <v>36</v>
      </c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</row>
    <row r="252" spans="1:18">
      <c r="A252" s="22">
        <v>44207.458344907405</v>
      </c>
      <c r="B252" s="130"/>
      <c r="C252" s="1">
        <v>36</v>
      </c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</row>
    <row r="253" spans="1:18">
      <c r="A253" s="22">
        <v>44207.500011574077</v>
      </c>
      <c r="B253" s="114"/>
      <c r="C253" s="1">
        <v>36</v>
      </c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</row>
    <row r="254" spans="1:18">
      <c r="A254" s="22">
        <v>44207.541678240741</v>
      </c>
      <c r="B254" s="1">
        <f>Estação!C337</f>
        <v>29.6</v>
      </c>
      <c r="C254" s="1">
        <v>36</v>
      </c>
      <c r="D254" s="1">
        <f>Estação!D337</f>
        <v>24.58</v>
      </c>
      <c r="E254" s="1">
        <f>Estação!E337</f>
        <v>0.55000000000000004</v>
      </c>
      <c r="F254" s="1">
        <f>Estação!F337</f>
        <v>1.69</v>
      </c>
      <c r="G254" s="1">
        <f>Estação!G337</f>
        <v>2.34</v>
      </c>
      <c r="H254" s="1">
        <f>Estação!H337</f>
        <v>4.03</v>
      </c>
      <c r="I254" s="114"/>
      <c r="J254" s="114"/>
      <c r="K254" s="1">
        <f>Estação!K337</f>
        <v>7</v>
      </c>
      <c r="L254" s="1">
        <f>Estação!L337</f>
        <v>30.3</v>
      </c>
      <c r="M254" s="1">
        <f>Estação!M337</f>
        <v>50.5</v>
      </c>
      <c r="N254" s="1">
        <f>Estação!N337</f>
        <v>1010.9</v>
      </c>
      <c r="O254" s="1">
        <f>Estação!O337</f>
        <v>947</v>
      </c>
      <c r="P254" s="1">
        <f>Estação!P337</f>
        <v>3.26</v>
      </c>
      <c r="Q254" s="1">
        <f>Estação!Q337</f>
        <v>51.42</v>
      </c>
      <c r="R254" s="1">
        <f>Estação!R337</f>
        <v>0</v>
      </c>
    </row>
    <row r="255" spans="1:18">
      <c r="A255" s="22">
        <v>44207.583344907405</v>
      </c>
      <c r="B255" s="1">
        <f>Estação!C338</f>
        <v>29.4</v>
      </c>
      <c r="C255" s="1">
        <v>36</v>
      </c>
      <c r="D255" s="1">
        <f>Estação!D338</f>
        <v>24.1</v>
      </c>
      <c r="E255" s="1">
        <f>Estação!E338</f>
        <v>0.11</v>
      </c>
      <c r="F255" s="1">
        <f>Estação!F338</f>
        <v>1.65</v>
      </c>
      <c r="G255" s="1">
        <f>Estação!G338</f>
        <v>2.19</v>
      </c>
      <c r="H255" s="1">
        <f>Estação!H338</f>
        <v>3.84</v>
      </c>
      <c r="I255" s="1">
        <f>Estação!I338</f>
        <v>3.34</v>
      </c>
      <c r="J255" s="1">
        <f>Estação!J338</f>
        <v>7</v>
      </c>
      <c r="K255" s="1">
        <f>Estação!K338</f>
        <v>11</v>
      </c>
      <c r="L255" s="1">
        <f>Estação!L338</f>
        <v>30.6</v>
      </c>
      <c r="M255" s="1">
        <f>Estação!M338</f>
        <v>47.6</v>
      </c>
      <c r="N255" s="1">
        <f>Estação!N338</f>
        <v>1010.2</v>
      </c>
      <c r="O255" s="1">
        <f>Estação!O338</f>
        <v>717</v>
      </c>
      <c r="P255" s="1">
        <f>Estação!P338</f>
        <v>3</v>
      </c>
      <c r="Q255" s="1">
        <f>Estação!Q338</f>
        <v>51.83</v>
      </c>
      <c r="R255" s="1">
        <f>Estação!R338</f>
        <v>0</v>
      </c>
    </row>
    <row r="256" spans="1:18">
      <c r="A256" s="22">
        <v>44207.625011574077</v>
      </c>
      <c r="B256" s="1">
        <f>Estação!C339</f>
        <v>29.4</v>
      </c>
      <c r="C256" s="1">
        <v>36</v>
      </c>
      <c r="D256" s="1">
        <f>Estação!D339</f>
        <v>22.46</v>
      </c>
      <c r="E256" s="1">
        <f>Estação!E339</f>
        <v>0.28999999999999998</v>
      </c>
      <c r="F256" s="1">
        <f>Estação!F339</f>
        <v>2</v>
      </c>
      <c r="G256" s="1">
        <f>Estação!G339</f>
        <v>2.99</v>
      </c>
      <c r="H256" s="1">
        <f>Estação!H339</f>
        <v>4.99</v>
      </c>
      <c r="I256" s="1">
        <f>Estação!I339</f>
        <v>2.97</v>
      </c>
      <c r="J256" s="1">
        <f>Estação!J339</f>
        <v>6</v>
      </c>
      <c r="K256" s="1">
        <f>Estação!K339</f>
        <v>9</v>
      </c>
      <c r="L256" s="1">
        <f>Estação!L339</f>
        <v>30.8</v>
      </c>
      <c r="M256" s="1">
        <f>Estação!M339</f>
        <v>49.3</v>
      </c>
      <c r="N256" s="1">
        <f>Estação!N339</f>
        <v>1009.6</v>
      </c>
      <c r="O256" s="1">
        <f>Estação!O339</f>
        <v>476</v>
      </c>
      <c r="P256" s="1">
        <f>Estação!P339</f>
        <v>3.16</v>
      </c>
      <c r="Q256" s="1">
        <f>Estação!Q339</f>
        <v>38.28</v>
      </c>
      <c r="R256" s="1">
        <f>Estação!R339</f>
        <v>0</v>
      </c>
    </row>
    <row r="257" spans="1:18">
      <c r="A257" s="22">
        <v>44207.666678240741</v>
      </c>
      <c r="B257" s="1">
        <f>Estação!C340</f>
        <v>29.4</v>
      </c>
      <c r="C257" s="1">
        <v>36</v>
      </c>
      <c r="D257" s="1">
        <f>Estação!D340</f>
        <v>21.98</v>
      </c>
      <c r="E257" s="1">
        <f>Estação!E340</f>
        <v>0.38</v>
      </c>
      <c r="F257" s="1">
        <f>Estação!F340</f>
        <v>1.76</v>
      </c>
      <c r="G257" s="1">
        <f>Estação!G340</f>
        <v>3.05</v>
      </c>
      <c r="H257" s="1">
        <f>Estação!H340</f>
        <v>4.8099999999999996</v>
      </c>
      <c r="I257" s="1">
        <f>Estação!I340</f>
        <v>2.85</v>
      </c>
      <c r="J257" s="1">
        <f>Estação!J340</f>
        <v>18</v>
      </c>
      <c r="K257" s="1">
        <f>Estação!K340</f>
        <v>9</v>
      </c>
      <c r="L257" s="1">
        <f>Estação!L340</f>
        <v>30.1</v>
      </c>
      <c r="M257" s="1">
        <f>Estação!M340</f>
        <v>53.9</v>
      </c>
      <c r="N257" s="1">
        <f>Estação!N340</f>
        <v>1008.9</v>
      </c>
      <c r="O257" s="1">
        <f>Estação!O340</f>
        <v>422</v>
      </c>
      <c r="P257" s="1">
        <f>Estação!P340</f>
        <v>3.43</v>
      </c>
      <c r="Q257" s="1">
        <f>Estação!Q340</f>
        <v>48.29</v>
      </c>
      <c r="R257" s="1">
        <f>Estação!R340</f>
        <v>0</v>
      </c>
    </row>
    <row r="258" spans="1:18">
      <c r="A258" s="22">
        <v>44207.708344907405</v>
      </c>
      <c r="B258" s="1">
        <f>Estação!C341</f>
        <v>29.5</v>
      </c>
      <c r="C258" s="1">
        <v>36</v>
      </c>
      <c r="D258" s="1">
        <f>Estação!D341</f>
        <v>22.32</v>
      </c>
      <c r="E258" s="1">
        <f>Estação!E341</f>
        <v>0.35</v>
      </c>
      <c r="F258" s="1">
        <f>Estação!F341</f>
        <v>2.2400000000000002</v>
      </c>
      <c r="G258" s="1">
        <f>Estação!G341</f>
        <v>2.81</v>
      </c>
      <c r="H258" s="1">
        <f>Estação!H341</f>
        <v>5.05</v>
      </c>
      <c r="I258" s="1">
        <f>Estação!I341</f>
        <v>2.68</v>
      </c>
      <c r="J258" s="1">
        <f>Estação!J341</f>
        <v>17</v>
      </c>
      <c r="K258" s="1">
        <f>Estação!K341</f>
        <v>8</v>
      </c>
      <c r="L258" s="1">
        <f>Estação!L341</f>
        <v>29.8</v>
      </c>
      <c r="M258" s="1">
        <f>Estação!M341</f>
        <v>56.8</v>
      </c>
      <c r="N258" s="1">
        <f>Estação!N341</f>
        <v>1008.5</v>
      </c>
      <c r="O258" s="1">
        <f>Estação!O341</f>
        <v>361</v>
      </c>
      <c r="P258" s="1">
        <f>Estação!P341</f>
        <v>3.13</v>
      </c>
      <c r="Q258" s="1">
        <f>Estação!Q341</f>
        <v>54.02</v>
      </c>
      <c r="R258" s="1">
        <f>Estação!R341</f>
        <v>0</v>
      </c>
    </row>
    <row r="259" spans="1:18">
      <c r="A259" s="22">
        <v>44207.750011574077</v>
      </c>
      <c r="B259" s="1">
        <f>Estação!C342</f>
        <v>29.7</v>
      </c>
      <c r="C259" s="1">
        <v>36</v>
      </c>
      <c r="D259" s="1">
        <f>Estação!D342</f>
        <v>19.05</v>
      </c>
      <c r="E259" s="1">
        <f>Estação!E342</f>
        <v>0.42</v>
      </c>
      <c r="F259" s="1">
        <f>Estação!F342</f>
        <v>2.2999999999999998</v>
      </c>
      <c r="G259" s="1">
        <f>Estação!G342</f>
        <v>2.99</v>
      </c>
      <c r="H259" s="1">
        <f>Estação!H342</f>
        <v>5.29</v>
      </c>
      <c r="I259" s="1">
        <f>Estação!I342</f>
        <v>1.53</v>
      </c>
      <c r="J259" s="1">
        <f>Estação!J342</f>
        <v>12</v>
      </c>
      <c r="K259" s="1">
        <f>Estação!K342</f>
        <v>6</v>
      </c>
      <c r="L259" s="1">
        <f>Estação!L342</f>
        <v>29</v>
      </c>
      <c r="M259" s="1">
        <f>Estação!M342</f>
        <v>62.1</v>
      </c>
      <c r="N259" s="1">
        <f>Estação!N342</f>
        <v>1008.4</v>
      </c>
      <c r="O259" s="1">
        <f>Estação!O342</f>
        <v>157</v>
      </c>
      <c r="P259" s="1">
        <f>Estação!P342</f>
        <v>3.48</v>
      </c>
      <c r="Q259" s="1">
        <f>Estação!Q342</f>
        <v>35.950000000000003</v>
      </c>
      <c r="R259" s="1">
        <f>Estação!R342</f>
        <v>0</v>
      </c>
    </row>
    <row r="260" spans="1:18">
      <c r="A260" s="22">
        <v>44207.791678240741</v>
      </c>
      <c r="B260" s="1">
        <f>Estação!C343</f>
        <v>29</v>
      </c>
      <c r="C260" s="1">
        <v>36</v>
      </c>
      <c r="D260" s="1">
        <f>Estação!D343</f>
        <v>18.07</v>
      </c>
      <c r="E260" s="1">
        <f>Estação!E343</f>
        <v>0.46</v>
      </c>
      <c r="F260" s="1">
        <f>Estação!F343</f>
        <v>2.62</v>
      </c>
      <c r="G260" s="1">
        <f>Estação!G343</f>
        <v>4.8</v>
      </c>
      <c r="H260" s="1">
        <f>Estação!H343</f>
        <v>7.41</v>
      </c>
      <c r="I260" s="1">
        <f>Estação!I343</f>
        <v>1.67</v>
      </c>
      <c r="J260" s="1">
        <f>Estação!J343</f>
        <v>27</v>
      </c>
      <c r="K260" s="1">
        <f>Estação!K343</f>
        <v>4</v>
      </c>
      <c r="L260" s="1">
        <f>Estação!L343</f>
        <v>28</v>
      </c>
      <c r="M260" s="1">
        <f>Estação!M343</f>
        <v>68.599999999999994</v>
      </c>
      <c r="N260" s="1">
        <f>Estação!N343</f>
        <v>1008.6</v>
      </c>
      <c r="O260" s="1">
        <f>Estação!O343</f>
        <v>26</v>
      </c>
      <c r="P260" s="1">
        <f>Estação!P343</f>
        <v>3.46</v>
      </c>
      <c r="Q260" s="1">
        <f>Estação!Q343</f>
        <v>19.66</v>
      </c>
      <c r="R260" s="1">
        <f>Estação!R343</f>
        <v>0</v>
      </c>
    </row>
    <row r="261" spans="1:18">
      <c r="A261" s="22">
        <v>44207.833344907405</v>
      </c>
      <c r="B261" s="1">
        <f>Estação!C344</f>
        <v>28.5</v>
      </c>
      <c r="C261" s="1">
        <v>36</v>
      </c>
      <c r="D261" s="1">
        <f>Estação!D344</f>
        <v>17.239999999999998</v>
      </c>
      <c r="E261" s="1">
        <f>Estação!E344</f>
        <v>0.36</v>
      </c>
      <c r="F261" s="1">
        <f>Estação!F344</f>
        <v>1.52</v>
      </c>
      <c r="G261" s="1">
        <f>Estação!G344</f>
        <v>4.09</v>
      </c>
      <c r="H261" s="1">
        <f>Estação!H344</f>
        <v>5.61</v>
      </c>
      <c r="I261" s="1">
        <f>Estação!I344</f>
        <v>2.13</v>
      </c>
      <c r="J261" s="1">
        <f>Estação!J344</f>
        <v>10</v>
      </c>
      <c r="K261" s="1">
        <f>Estação!K344</f>
        <v>7</v>
      </c>
      <c r="L261" s="1">
        <f>Estação!L344</f>
        <v>27.5</v>
      </c>
      <c r="M261" s="1">
        <f>Estação!M344</f>
        <v>71.8</v>
      </c>
      <c r="N261" s="1">
        <f>Estação!N344</f>
        <v>1009</v>
      </c>
      <c r="O261" s="1">
        <f>Estação!O344</f>
        <v>2</v>
      </c>
      <c r="P261" s="1">
        <f>Estação!P344</f>
        <v>3.32</v>
      </c>
      <c r="Q261" s="1">
        <f>Estação!Q344</f>
        <v>25.68</v>
      </c>
      <c r="R261" s="1">
        <f>Estação!R344</f>
        <v>0</v>
      </c>
    </row>
    <row r="262" spans="1:18">
      <c r="A262" s="22">
        <v>44207.875011574077</v>
      </c>
      <c r="B262" s="1">
        <f>Estação!C345</f>
        <v>28.4</v>
      </c>
      <c r="C262" s="1">
        <v>36</v>
      </c>
      <c r="D262" s="1">
        <f>Estação!D345</f>
        <v>16.61</v>
      </c>
      <c r="E262" s="1">
        <f>Estação!E345</f>
        <v>0.38</v>
      </c>
      <c r="F262" s="1">
        <f>Estação!F345</f>
        <v>1.51</v>
      </c>
      <c r="G262" s="1">
        <f>Estação!G345</f>
        <v>3.84</v>
      </c>
      <c r="H262" s="1">
        <f>Estação!H345</f>
        <v>5.35</v>
      </c>
      <c r="I262" s="1">
        <f>Estação!I345</f>
        <v>2.52</v>
      </c>
      <c r="J262" s="1">
        <f>Estação!J345</f>
        <v>23</v>
      </c>
      <c r="K262" s="1">
        <f>Estação!K345</f>
        <v>15</v>
      </c>
      <c r="L262" s="1">
        <f>Estação!L345</f>
        <v>27.3</v>
      </c>
      <c r="M262" s="1">
        <f>Estação!M345</f>
        <v>74.3</v>
      </c>
      <c r="N262" s="1">
        <f>Estação!N345</f>
        <v>1009.5</v>
      </c>
      <c r="O262" s="1">
        <f>Estação!O345</f>
        <v>2</v>
      </c>
      <c r="P262" s="1">
        <f>Estação!P345</f>
        <v>2.87</v>
      </c>
      <c r="Q262" s="1">
        <f>Estação!Q345</f>
        <v>23.65</v>
      </c>
      <c r="R262" s="1">
        <f>Estação!R345</f>
        <v>0</v>
      </c>
    </row>
    <row r="263" spans="1:18">
      <c r="A263" s="22">
        <v>44207.916678240741</v>
      </c>
      <c r="B263" s="1">
        <f>Estação!C346</f>
        <v>28.4</v>
      </c>
      <c r="C263" s="1">
        <v>36</v>
      </c>
      <c r="D263" s="1">
        <f>Estação!D346</f>
        <v>17.5</v>
      </c>
      <c r="E263" s="1">
        <f>Estação!E346</f>
        <v>0.33</v>
      </c>
      <c r="F263" s="1">
        <f>Estação!F346</f>
        <v>1.42</v>
      </c>
      <c r="G263" s="1">
        <f>Estação!G346</f>
        <v>3.13</v>
      </c>
      <c r="H263" s="1">
        <f>Estação!H346</f>
        <v>4.5599999999999996</v>
      </c>
      <c r="I263" s="1">
        <f>Estação!I346</f>
        <v>2.57</v>
      </c>
      <c r="J263" s="1">
        <f>Estação!J346</f>
        <v>20</v>
      </c>
      <c r="K263" s="1">
        <f>Estação!K346</f>
        <v>9</v>
      </c>
      <c r="L263" s="1">
        <f>Estação!L346</f>
        <v>27.1</v>
      </c>
      <c r="M263" s="1">
        <f>Estação!M346</f>
        <v>73.7</v>
      </c>
      <c r="N263" s="1">
        <f>Estação!N346</f>
        <v>1010.1</v>
      </c>
      <c r="O263" s="1">
        <f>Estação!O346</f>
        <v>2</v>
      </c>
      <c r="P263" s="1">
        <f>Estação!P346</f>
        <v>2.99</v>
      </c>
      <c r="Q263" s="1">
        <f>Estação!Q346</f>
        <v>24.29</v>
      </c>
      <c r="R263" s="1">
        <f>Estação!R346</f>
        <v>0</v>
      </c>
    </row>
    <row r="264" spans="1:18">
      <c r="A264" s="22">
        <v>44207.958344907405</v>
      </c>
      <c r="B264" s="1">
        <f>Estação!C347</f>
        <v>28.5</v>
      </c>
      <c r="C264" s="1">
        <v>36</v>
      </c>
      <c r="D264" s="1">
        <f>Estação!D347</f>
        <v>18.03</v>
      </c>
      <c r="E264" s="1">
        <f>Estação!E347</f>
        <v>0.38</v>
      </c>
      <c r="F264" s="1">
        <f>Estação!F347</f>
        <v>1.4</v>
      </c>
      <c r="G264" s="1">
        <f>Estação!G347</f>
        <v>2.64</v>
      </c>
      <c r="H264" s="1">
        <f>Estação!H347</f>
        <v>4.04</v>
      </c>
      <c r="I264" s="1">
        <f>Estação!I347</f>
        <v>2.58</v>
      </c>
      <c r="J264" s="1">
        <f>Estação!J347</f>
        <v>14</v>
      </c>
      <c r="K264" s="1">
        <f>Estação!K347</f>
        <v>13</v>
      </c>
      <c r="L264" s="1">
        <f>Estação!L347</f>
        <v>27</v>
      </c>
      <c r="M264" s="1">
        <f>Estação!M347</f>
        <v>73.3</v>
      </c>
      <c r="N264" s="1">
        <f>Estação!N347</f>
        <v>1010.5</v>
      </c>
      <c r="O264" s="1">
        <f>Estação!O347</f>
        <v>2</v>
      </c>
      <c r="P264" s="1">
        <f>Estação!P347</f>
        <v>2.62</v>
      </c>
      <c r="Q264" s="1">
        <f>Estação!Q347</f>
        <v>24.31</v>
      </c>
      <c r="R264" s="1">
        <f>Estação!R347</f>
        <v>0</v>
      </c>
    </row>
    <row r="265" spans="1:18">
      <c r="A265" s="22">
        <v>44208.000011574077</v>
      </c>
      <c r="B265" s="1">
        <f>Estação!C348</f>
        <v>28.4</v>
      </c>
      <c r="C265" s="1">
        <v>36</v>
      </c>
      <c r="D265" s="1">
        <f>Estação!D348</f>
        <v>18.96</v>
      </c>
      <c r="E265" s="1">
        <f>Estação!E348</f>
        <v>0.4</v>
      </c>
      <c r="F265" s="1">
        <f>Estação!F348</f>
        <v>1.27</v>
      </c>
      <c r="G265" s="1">
        <f>Estação!G348</f>
        <v>2.4</v>
      </c>
      <c r="H265" s="1">
        <f>Estação!H348</f>
        <v>3.67</v>
      </c>
      <c r="I265" s="1">
        <f>Estação!I348</f>
        <v>2.4700000000000002</v>
      </c>
      <c r="J265" s="1">
        <f>Estação!J348</f>
        <v>15</v>
      </c>
      <c r="K265" s="1">
        <f>Estação!K348</f>
        <v>10</v>
      </c>
      <c r="L265" s="1">
        <f>Estação!L348</f>
        <v>26.8</v>
      </c>
      <c r="M265" s="1">
        <f>Estação!M348</f>
        <v>73.5</v>
      </c>
      <c r="N265" s="1">
        <f>Estação!N348</f>
        <v>1010.6</v>
      </c>
      <c r="O265" s="1">
        <f>Estação!O348</f>
        <v>2</v>
      </c>
      <c r="P265" s="1">
        <f>Estação!P348</f>
        <v>2.2799999999999998</v>
      </c>
      <c r="Q265" s="1">
        <f>Estação!Q348</f>
        <v>25.52</v>
      </c>
      <c r="R265" s="1">
        <f>Estação!R348</f>
        <v>0</v>
      </c>
    </row>
    <row r="266" spans="1:18">
      <c r="A266" s="22">
        <v>44208.041678240741</v>
      </c>
      <c r="B266" s="1">
        <f>Estação!C357</f>
        <v>28.4</v>
      </c>
      <c r="C266" s="1">
        <v>36</v>
      </c>
      <c r="D266" s="1">
        <f>Estação!D357</f>
        <v>19.63</v>
      </c>
      <c r="E266" s="1">
        <f>Estação!E357</f>
        <v>0.33</v>
      </c>
      <c r="F266" s="1">
        <f>Estação!F357</f>
        <v>0.92</v>
      </c>
      <c r="G266" s="1">
        <f>Estação!G357</f>
        <v>2.09</v>
      </c>
      <c r="H266" s="1">
        <f>Estação!H357</f>
        <v>3.02</v>
      </c>
      <c r="I266" s="1">
        <f>Estação!I357</f>
        <v>2.57</v>
      </c>
      <c r="J266" s="1">
        <f>Estação!J357</f>
        <v>13</v>
      </c>
      <c r="K266" s="1">
        <f>Estação!K357</f>
        <v>12</v>
      </c>
      <c r="L266" s="1">
        <f>Estação!L357</f>
        <v>26.7</v>
      </c>
      <c r="M266" s="1">
        <f>Estação!M357</f>
        <v>74.2</v>
      </c>
      <c r="N266" s="1">
        <f>Estação!N357</f>
        <v>1010.1</v>
      </c>
      <c r="O266" s="1">
        <f>Estação!O357</f>
        <v>2</v>
      </c>
      <c r="P266" s="1">
        <f>Estação!P357</f>
        <v>2.31</v>
      </c>
      <c r="Q266" s="1">
        <f>Estação!Q357</f>
        <v>24.78</v>
      </c>
      <c r="R266" s="1">
        <f>Estação!R357</f>
        <v>0</v>
      </c>
    </row>
    <row r="267" spans="1:18">
      <c r="A267" s="22">
        <v>44208.083344907405</v>
      </c>
      <c r="B267" s="1">
        <f>Estação!C358</f>
        <v>28.7</v>
      </c>
      <c r="C267" s="1">
        <v>36</v>
      </c>
      <c r="D267" s="1">
        <f>Estação!D358</f>
        <v>19.43</v>
      </c>
      <c r="E267" s="1">
        <f>Estação!E358</f>
        <v>0.48</v>
      </c>
      <c r="F267" s="1">
        <f>Estação!F358</f>
        <v>1.05</v>
      </c>
      <c r="G267" s="1">
        <f>Estação!G358</f>
        <v>1.66</v>
      </c>
      <c r="H267" s="1">
        <f>Estação!H358</f>
        <v>2.71</v>
      </c>
      <c r="I267" s="1">
        <f>Estação!I358</f>
        <v>3.02</v>
      </c>
      <c r="J267" s="130"/>
      <c r="K267" s="1">
        <f>Estação!K358</f>
        <v>14</v>
      </c>
      <c r="L267" s="1">
        <f>Estação!L358</f>
        <v>26.6</v>
      </c>
      <c r="M267" s="1">
        <f>Estação!M358</f>
        <v>74.5</v>
      </c>
      <c r="N267" s="1">
        <f>Estação!N358</f>
        <v>1009.6</v>
      </c>
      <c r="O267" s="1">
        <f>Estação!O358</f>
        <v>2</v>
      </c>
      <c r="P267" s="1">
        <f>Estação!P358</f>
        <v>1.97</v>
      </c>
      <c r="Q267" s="1">
        <f>Estação!Q358</f>
        <v>28.84</v>
      </c>
      <c r="R267" s="1">
        <f>Estação!R358</f>
        <v>0</v>
      </c>
    </row>
    <row r="268" spans="1:18">
      <c r="A268" s="22">
        <v>44208.125011574077</v>
      </c>
      <c r="B268" s="1">
        <f>Estação!C359</f>
        <v>29</v>
      </c>
      <c r="C268" s="1">
        <v>36</v>
      </c>
      <c r="D268" s="1">
        <f>Estação!D359</f>
        <v>20.12</v>
      </c>
      <c r="E268" s="1">
        <f>Estação!E359</f>
        <v>0.55000000000000004</v>
      </c>
      <c r="F268" s="1">
        <f>Estação!F359</f>
        <v>1</v>
      </c>
      <c r="G268" s="1">
        <f>Estação!G359</f>
        <v>1.1599999999999999</v>
      </c>
      <c r="H268" s="1">
        <f>Estação!H359</f>
        <v>2.16</v>
      </c>
      <c r="I268" s="1">
        <f>Estação!I359</f>
        <v>2.89</v>
      </c>
      <c r="J268" s="130"/>
      <c r="K268" s="1">
        <f>Estação!K359</f>
        <v>12</v>
      </c>
      <c r="L268" s="1">
        <f>Estação!L359</f>
        <v>26.4</v>
      </c>
      <c r="M268" s="1">
        <f>Estação!M359</f>
        <v>73.5</v>
      </c>
      <c r="N268" s="1">
        <f>Estação!N359</f>
        <v>1009.1</v>
      </c>
      <c r="O268" s="1">
        <f>Estação!O359</f>
        <v>2</v>
      </c>
      <c r="P268" s="1">
        <f>Estação!P359</f>
        <v>2.27</v>
      </c>
      <c r="Q268" s="1">
        <f>Estação!Q359</f>
        <v>26.25</v>
      </c>
      <c r="R268" s="1">
        <f>Estação!R359</f>
        <v>0</v>
      </c>
    </row>
    <row r="269" spans="1:18">
      <c r="A269" s="22">
        <v>44208.166678240741</v>
      </c>
      <c r="B269" s="1">
        <f>Estação!C360</f>
        <v>28.5</v>
      </c>
      <c r="C269" s="1">
        <v>36</v>
      </c>
      <c r="D269" s="1">
        <f>Estação!D360</f>
        <v>20.190000000000001</v>
      </c>
      <c r="E269" s="1">
        <f>Estação!E360</f>
        <v>0.57999999999999996</v>
      </c>
      <c r="F269" s="1">
        <f>Estação!F360</f>
        <v>0.91</v>
      </c>
      <c r="G269" s="1">
        <f>Estação!G360</f>
        <v>1.31</v>
      </c>
      <c r="H269" s="1">
        <f>Estação!H360</f>
        <v>2.2200000000000002</v>
      </c>
      <c r="I269" s="1">
        <f>Estação!I360</f>
        <v>2.61</v>
      </c>
      <c r="J269" s="130"/>
      <c r="K269" s="1">
        <f>Estação!K360</f>
        <v>11</v>
      </c>
      <c r="L269" s="1">
        <f>Estação!L360</f>
        <v>26.4</v>
      </c>
      <c r="M269" s="1">
        <f>Estação!M360</f>
        <v>72.900000000000006</v>
      </c>
      <c r="N269" s="1">
        <f>Estação!N360</f>
        <v>1008.9</v>
      </c>
      <c r="O269" s="1">
        <f>Estação!O360</f>
        <v>2</v>
      </c>
      <c r="P269" s="1">
        <f>Estação!P360</f>
        <v>1.71</v>
      </c>
      <c r="Q269" s="1">
        <f>Estação!Q360</f>
        <v>32.1</v>
      </c>
      <c r="R269" s="1">
        <f>Estação!R360</f>
        <v>0</v>
      </c>
    </row>
    <row r="270" spans="1:18">
      <c r="A270" s="22">
        <v>44208.208344907405</v>
      </c>
      <c r="B270" s="1">
        <f>Estação!C361</f>
        <v>28.3</v>
      </c>
      <c r="C270" s="1">
        <v>36</v>
      </c>
      <c r="D270" s="1">
        <f>Estação!D361</f>
        <v>19.84</v>
      </c>
      <c r="E270" s="1">
        <f>Estação!E361</f>
        <v>0.59</v>
      </c>
      <c r="F270" s="1">
        <f>Estação!F361</f>
        <v>0.94</v>
      </c>
      <c r="G270" s="1">
        <f>Estação!G361</f>
        <v>1.53</v>
      </c>
      <c r="H270" s="1">
        <f>Estação!H361</f>
        <v>2.4700000000000002</v>
      </c>
      <c r="I270" s="1">
        <f>Estação!I361</f>
        <v>2.95</v>
      </c>
      <c r="J270" s="130"/>
      <c r="K270" s="1">
        <f>Estação!K361</f>
        <v>14</v>
      </c>
      <c r="L270" s="1">
        <f>Estação!L361</f>
        <v>26.5</v>
      </c>
      <c r="M270" s="1">
        <f>Estação!M361</f>
        <v>72.599999999999994</v>
      </c>
      <c r="N270" s="1">
        <f>Estação!N361</f>
        <v>1009</v>
      </c>
      <c r="O270" s="1">
        <f>Estação!O361</f>
        <v>3</v>
      </c>
      <c r="P270" s="1">
        <f>Estação!P361</f>
        <v>1.54</v>
      </c>
      <c r="Q270" s="1">
        <f>Estação!Q361</f>
        <v>35.07</v>
      </c>
      <c r="R270" s="1">
        <f>Estação!R361</f>
        <v>0</v>
      </c>
    </row>
    <row r="271" spans="1:18">
      <c r="A271" s="22">
        <v>44208.250011574077</v>
      </c>
      <c r="B271" s="130"/>
      <c r="C271" s="1">
        <v>36</v>
      </c>
      <c r="D271" s="147">
        <f>Estação!D362</f>
        <v>18.794177999999999</v>
      </c>
      <c r="E271" s="147">
        <f>Estação!E362</f>
        <v>0.69554499999999997</v>
      </c>
      <c r="F271" s="147">
        <f>Estação!F362</f>
        <v>1.07</v>
      </c>
      <c r="G271" s="147">
        <f>Estação!G362</f>
        <v>2.5341710000000002</v>
      </c>
      <c r="H271" s="147">
        <f>Estação!H362</f>
        <v>3.6062439999999998</v>
      </c>
      <c r="I271" s="147">
        <f>Estação!I362</f>
        <v>1.256899</v>
      </c>
      <c r="J271" s="130"/>
      <c r="K271" s="1">
        <f>Estação!K362</f>
        <v>12</v>
      </c>
      <c r="L271" s="130"/>
      <c r="M271" s="130"/>
      <c r="N271" s="130"/>
      <c r="O271" s="130"/>
      <c r="P271" s="130"/>
      <c r="Q271" s="130"/>
      <c r="R271" s="130"/>
    </row>
    <row r="272" spans="1:18">
      <c r="A272" s="22">
        <v>44208.291678240741</v>
      </c>
      <c r="B272" s="130"/>
      <c r="C272" s="1">
        <v>36</v>
      </c>
      <c r="D272" s="147">
        <f>Estação!D363</f>
        <v>14.331588999999999</v>
      </c>
      <c r="E272" s="147">
        <f>Estação!E363</f>
        <v>0.80937300000000001</v>
      </c>
      <c r="F272" s="147">
        <f>Estação!F363</f>
        <v>1.4304140000000001</v>
      </c>
      <c r="G272" s="147">
        <f>Estação!G363</f>
        <v>6.3841710000000003</v>
      </c>
      <c r="H272" s="147">
        <f>Estação!H363</f>
        <v>7.8145860000000003</v>
      </c>
      <c r="I272" s="147">
        <f>Estação!I363</f>
        <v>1.4088449999999999</v>
      </c>
      <c r="J272" s="1">
        <f>Estação!J363</f>
        <v>9</v>
      </c>
      <c r="K272" s="1">
        <f>Estação!K363</f>
        <v>6</v>
      </c>
      <c r="L272" s="130"/>
      <c r="M272" s="130"/>
      <c r="N272" s="130"/>
      <c r="O272" s="130"/>
      <c r="P272" s="130"/>
      <c r="Q272" s="130"/>
      <c r="R272" s="130"/>
    </row>
    <row r="273" spans="1:18">
      <c r="A273" s="22">
        <v>44208.333344907405</v>
      </c>
      <c r="B273" s="130"/>
      <c r="C273" s="1">
        <v>36</v>
      </c>
      <c r="D273" s="147">
        <f>Estação!D364</f>
        <v>20.616291</v>
      </c>
      <c r="E273" s="147">
        <f>Estação!E364</f>
        <v>0.82215800000000006</v>
      </c>
      <c r="F273" s="147">
        <f>Estação!F364</f>
        <v>1.8829629999999999</v>
      </c>
      <c r="G273" s="147">
        <f>Estação!G364</f>
        <v>4.5349969999999997</v>
      </c>
      <c r="H273" s="147">
        <f>Estação!H364</f>
        <v>6.4179599999999999</v>
      </c>
      <c r="I273" s="147">
        <f>Estação!I364</f>
        <v>1.4464520000000001</v>
      </c>
      <c r="J273" s="130"/>
      <c r="K273" s="1">
        <f>Estação!K364</f>
        <v>10</v>
      </c>
      <c r="L273" s="130"/>
      <c r="M273" s="130"/>
      <c r="N273" s="130"/>
      <c r="O273" s="130"/>
      <c r="P273" s="130"/>
      <c r="Q273" s="130"/>
      <c r="R273" s="130"/>
    </row>
    <row r="274" spans="1:18">
      <c r="A274" s="22">
        <v>44208.375011574077</v>
      </c>
      <c r="B274" s="118"/>
      <c r="C274" s="1">
        <v>36</v>
      </c>
      <c r="D274" s="147">
        <f>Estação!D365</f>
        <v>21.160212000000001</v>
      </c>
      <c r="E274" s="147">
        <f>Estação!E365</f>
        <v>0.863452</v>
      </c>
      <c r="F274" s="147">
        <f>Estação!F365</f>
        <v>2.143354</v>
      </c>
      <c r="G274" s="147">
        <f>Estação!G365</f>
        <v>4.1626479999999999</v>
      </c>
      <c r="H274" s="147">
        <f>Estação!H365</f>
        <v>6.3060020000000003</v>
      </c>
      <c r="I274" s="147">
        <f>Estação!I365</f>
        <v>1.7687870000000001</v>
      </c>
      <c r="J274" s="130"/>
      <c r="K274" s="1">
        <f>Estação!K365</f>
        <v>11</v>
      </c>
      <c r="L274" s="118"/>
      <c r="M274" s="118"/>
      <c r="N274" s="118"/>
      <c r="O274" s="118"/>
      <c r="P274" s="118"/>
      <c r="Q274" s="118"/>
      <c r="R274" s="118"/>
    </row>
    <row r="275" spans="1:18">
      <c r="A275" s="22">
        <v>44208.416678240741</v>
      </c>
      <c r="B275" s="118"/>
      <c r="C275" s="1">
        <v>36</v>
      </c>
      <c r="D275" s="147">
        <f>Estação!D366</f>
        <v>23.020256</v>
      </c>
      <c r="E275" s="147">
        <f>Estação!E366</f>
        <v>0.94602600000000003</v>
      </c>
      <c r="F275" s="147">
        <f>Estação!F366</f>
        <v>2.2379820000000001</v>
      </c>
      <c r="G275" s="147">
        <f>Estação!G366</f>
        <v>3.7447840000000001</v>
      </c>
      <c r="H275" s="147">
        <f>Estação!H366</f>
        <v>5.9827649999999997</v>
      </c>
      <c r="I275" s="147">
        <f>Estação!I366</f>
        <v>0.66862200000000005</v>
      </c>
      <c r="J275" s="130"/>
      <c r="K275" s="1">
        <f>Estação!K366</f>
        <v>17</v>
      </c>
      <c r="L275" s="118"/>
      <c r="M275" s="118"/>
      <c r="N275" s="118"/>
      <c r="O275" s="118"/>
      <c r="P275" s="118"/>
      <c r="Q275" s="118"/>
      <c r="R275" s="118"/>
    </row>
    <row r="276" spans="1:18">
      <c r="A276" s="22">
        <v>44208.458344907405</v>
      </c>
      <c r="B276" s="1">
        <f>Estação!C367</f>
        <v>29.8</v>
      </c>
      <c r="C276" s="1">
        <v>36</v>
      </c>
      <c r="D276" s="1">
        <f>Estação!D367</f>
        <v>25.42</v>
      </c>
      <c r="E276" s="1">
        <f>Estação!E367</f>
        <v>0.75</v>
      </c>
      <c r="F276" s="1">
        <f>Estação!F367</f>
        <v>1.71</v>
      </c>
      <c r="G276" s="1">
        <f>Estação!G367</f>
        <v>2.76</v>
      </c>
      <c r="H276" s="1">
        <f>Estação!H367</f>
        <v>4.47</v>
      </c>
      <c r="I276" s="1">
        <f>Estação!I367</f>
        <v>2.52</v>
      </c>
      <c r="J276" s="114"/>
      <c r="K276" s="1">
        <f>Estação!K367</f>
        <v>9</v>
      </c>
      <c r="L276" s="1">
        <f>Estação!L367</f>
        <v>29.2</v>
      </c>
      <c r="M276" s="1">
        <f>Estação!M367</f>
        <v>60</v>
      </c>
      <c r="N276" s="1">
        <f>Estação!N367</f>
        <v>1011.2</v>
      </c>
      <c r="O276" s="1">
        <f>Estação!O367</f>
        <v>565</v>
      </c>
      <c r="P276" s="1">
        <f>Estação!P367</f>
        <v>3.71</v>
      </c>
      <c r="Q276" s="1">
        <f>Estação!Q367</f>
        <v>37.4</v>
      </c>
      <c r="R276" s="1">
        <f>Estação!R367</f>
        <v>0</v>
      </c>
    </row>
    <row r="277" spans="1:18">
      <c r="A277" s="22">
        <v>44208.500011574077</v>
      </c>
      <c r="B277" s="1">
        <f>Estação!C368</f>
        <v>29.9</v>
      </c>
      <c r="C277" s="1">
        <v>36</v>
      </c>
      <c r="D277" s="1">
        <f>Estação!D368</f>
        <v>25.43</v>
      </c>
      <c r="E277" s="1">
        <f>Estação!E368</f>
        <v>0.38</v>
      </c>
      <c r="F277" s="1">
        <f>Estação!F368</f>
        <v>1.6</v>
      </c>
      <c r="G277" s="1">
        <f>Estação!G368</f>
        <v>2.42</v>
      </c>
      <c r="H277" s="1">
        <f>Estação!H368</f>
        <v>4.0199999999999996</v>
      </c>
      <c r="I277" s="1">
        <f>Estação!I368</f>
        <v>3.48</v>
      </c>
      <c r="J277" s="114"/>
      <c r="K277" s="1">
        <f>Estação!K368</f>
        <v>9</v>
      </c>
      <c r="L277" s="1">
        <f>Estação!L368</f>
        <v>29.6</v>
      </c>
      <c r="M277" s="1">
        <f>Estação!M368</f>
        <v>57.4</v>
      </c>
      <c r="N277" s="1">
        <f>Estação!N368</f>
        <v>1011.1</v>
      </c>
      <c r="O277" s="1">
        <f>Estação!O368</f>
        <v>666</v>
      </c>
      <c r="P277" s="1">
        <f>Estação!P368</f>
        <v>3.57</v>
      </c>
      <c r="Q277" s="1">
        <f>Estação!Q368</f>
        <v>43.37</v>
      </c>
      <c r="R277" s="1">
        <f>Estação!R368</f>
        <v>0</v>
      </c>
    </row>
    <row r="278" spans="1:18">
      <c r="A278" s="22">
        <v>44208.541678240741</v>
      </c>
      <c r="B278" s="1">
        <f>Estação!C369</f>
        <v>30</v>
      </c>
      <c r="C278" s="1">
        <v>36</v>
      </c>
      <c r="D278" s="1">
        <f>Estação!D369</f>
        <v>24.34</v>
      </c>
      <c r="E278" s="1">
        <f>Estação!E369</f>
        <v>0.34</v>
      </c>
      <c r="F278" s="1">
        <f>Estação!F369</f>
        <v>1.58</v>
      </c>
      <c r="G278" s="1">
        <f>Estação!G369</f>
        <v>1.99</v>
      </c>
      <c r="H278" s="1">
        <f>Estação!H369</f>
        <v>3.57</v>
      </c>
      <c r="I278" s="1">
        <f>Estação!I369</f>
        <v>2.62</v>
      </c>
      <c r="J278" s="1">
        <f>Estação!J369</f>
        <v>18</v>
      </c>
      <c r="K278" s="1">
        <f>Estação!K369</f>
        <v>8</v>
      </c>
      <c r="L278" s="1">
        <f>Estação!L369</f>
        <v>30.6</v>
      </c>
      <c r="M278" s="1">
        <f>Estação!M369</f>
        <v>50.8</v>
      </c>
      <c r="N278" s="1">
        <f>Estação!N369</f>
        <v>1010.7</v>
      </c>
      <c r="O278" s="1">
        <f>Estação!O369</f>
        <v>982</v>
      </c>
      <c r="P278" s="1">
        <f>Estação!P369</f>
        <v>3.92</v>
      </c>
      <c r="Q278" s="1">
        <f>Estação!Q369</f>
        <v>37.61</v>
      </c>
      <c r="R278" s="1">
        <f>Estação!R369</f>
        <v>0</v>
      </c>
    </row>
    <row r="279" spans="1:18">
      <c r="A279" s="22">
        <v>44208.583344907405</v>
      </c>
      <c r="B279" s="1">
        <f>Estação!C370</f>
        <v>29.3</v>
      </c>
      <c r="C279" s="1">
        <v>36</v>
      </c>
      <c r="D279" s="1">
        <f>Estação!D370</f>
        <v>24.16</v>
      </c>
      <c r="E279" s="1">
        <f>Estação!E370</f>
        <v>0.4</v>
      </c>
      <c r="F279" s="1">
        <f>Estação!F370</f>
        <v>2.02</v>
      </c>
      <c r="G279" s="1">
        <f>Estação!G370</f>
        <v>2.0099999999999998</v>
      </c>
      <c r="H279" s="1">
        <f>Estação!H370</f>
        <v>4.03</v>
      </c>
      <c r="I279" s="1">
        <f>Estação!I370</f>
        <v>1.79</v>
      </c>
      <c r="J279" s="1">
        <f>Estação!J370</f>
        <v>13</v>
      </c>
      <c r="K279" s="1">
        <f>Estação!K370</f>
        <v>8</v>
      </c>
      <c r="L279" s="1">
        <f>Estação!L370</f>
        <v>30.6</v>
      </c>
      <c r="M279" s="1">
        <f>Estação!M370</f>
        <v>51.5</v>
      </c>
      <c r="N279" s="1">
        <f>Estação!N370</f>
        <v>1010.1</v>
      </c>
      <c r="O279" s="1">
        <f>Estação!O370</f>
        <v>751</v>
      </c>
      <c r="P279" s="1">
        <f>Estação!P370</f>
        <v>4.1399999999999997</v>
      </c>
      <c r="Q279" s="1">
        <f>Estação!Q370</f>
        <v>38.880000000000003</v>
      </c>
      <c r="R279" s="1">
        <f>Estação!R370</f>
        <v>0</v>
      </c>
    </row>
    <row r="280" spans="1:18">
      <c r="A280" s="22">
        <v>44208.625011574077</v>
      </c>
      <c r="B280" s="1">
        <f>Estação!C371</f>
        <v>29.1</v>
      </c>
      <c r="C280" s="1">
        <v>36</v>
      </c>
      <c r="D280" s="1">
        <f>Estação!D371</f>
        <v>22.49</v>
      </c>
      <c r="E280" s="1">
        <f>Estação!E371</f>
        <v>0.38</v>
      </c>
      <c r="F280" s="1">
        <f>Estação!F371</f>
        <v>1.92</v>
      </c>
      <c r="G280" s="1">
        <f>Estação!G371</f>
        <v>2.16</v>
      </c>
      <c r="H280" s="1">
        <f>Estação!H371</f>
        <v>4.07</v>
      </c>
      <c r="I280" s="1">
        <f>Estação!I371</f>
        <v>1.85</v>
      </c>
      <c r="J280" s="1">
        <f>Estação!J371</f>
        <v>18</v>
      </c>
      <c r="K280" s="1">
        <f>Estação!K371</f>
        <v>8</v>
      </c>
      <c r="L280" s="1">
        <f>Estação!L371</f>
        <v>30.5</v>
      </c>
      <c r="M280" s="1">
        <f>Estação!M371</f>
        <v>51.1</v>
      </c>
      <c r="N280" s="1">
        <f>Estação!N371</f>
        <v>1009.4</v>
      </c>
      <c r="O280" s="1">
        <f>Estação!O371</f>
        <v>495</v>
      </c>
      <c r="P280" s="1">
        <f>Estação!P371</f>
        <v>4.66</v>
      </c>
      <c r="Q280" s="1">
        <f>Estação!Q371</f>
        <v>27</v>
      </c>
      <c r="R280" s="1">
        <f>Estação!R371</f>
        <v>0</v>
      </c>
    </row>
    <row r="281" spans="1:18">
      <c r="A281" s="22">
        <v>44208.666678240741</v>
      </c>
      <c r="B281" s="1">
        <f>Estação!C372</f>
        <v>29.4</v>
      </c>
      <c r="C281" s="1">
        <v>36</v>
      </c>
      <c r="D281" s="1">
        <f>Estação!D372</f>
        <v>23.16</v>
      </c>
      <c r="E281" s="1">
        <f>Estação!E372</f>
        <v>0.39</v>
      </c>
      <c r="F281" s="1">
        <f>Estação!F372</f>
        <v>1.88</v>
      </c>
      <c r="G281" s="1">
        <f>Estação!G372</f>
        <v>2.0299999999999998</v>
      </c>
      <c r="H281" s="1">
        <f>Estação!H372</f>
        <v>3.91</v>
      </c>
      <c r="I281" s="1">
        <f>Estação!I372</f>
        <v>1.65</v>
      </c>
      <c r="J281" s="1">
        <f>Estação!J372</f>
        <v>17</v>
      </c>
      <c r="K281" s="1">
        <f>Estação!K372</f>
        <v>8</v>
      </c>
      <c r="L281" s="1">
        <f>Estação!L372</f>
        <v>30.2</v>
      </c>
      <c r="M281" s="1">
        <f>Estação!M372</f>
        <v>52.4</v>
      </c>
      <c r="N281" s="1">
        <f>Estação!N372</f>
        <v>1008.7</v>
      </c>
      <c r="O281" s="1">
        <f>Estação!O372</f>
        <v>481</v>
      </c>
      <c r="P281" s="1">
        <f>Estação!P372</f>
        <v>4.03</v>
      </c>
      <c r="Q281" s="1">
        <f>Estação!Q372</f>
        <v>33.65</v>
      </c>
      <c r="R281" s="1">
        <f>Estação!R372</f>
        <v>0</v>
      </c>
    </row>
    <row r="282" spans="1:18">
      <c r="A282" s="22">
        <v>44208.708344907405</v>
      </c>
      <c r="B282" s="1">
        <f>Estação!C373</f>
        <v>29.7</v>
      </c>
      <c r="C282" s="1">
        <v>36</v>
      </c>
      <c r="D282" s="1">
        <f>Estação!D373</f>
        <v>20.41</v>
      </c>
      <c r="E282" s="1">
        <f>Estação!E373</f>
        <v>0.42</v>
      </c>
      <c r="F282" s="1">
        <f>Estação!F373</f>
        <v>1.94</v>
      </c>
      <c r="G282" s="1">
        <f>Estação!G373</f>
        <v>2.2799999999999998</v>
      </c>
      <c r="H282" s="1">
        <f>Estação!H373</f>
        <v>4.21</v>
      </c>
      <c r="I282" s="1">
        <f>Estação!I373</f>
        <v>1.86</v>
      </c>
      <c r="J282" s="1">
        <f>Estação!J373</f>
        <v>13</v>
      </c>
      <c r="K282" s="1">
        <f>Estação!K373</f>
        <v>12</v>
      </c>
      <c r="L282" s="1">
        <f>Estação!L373</f>
        <v>30.1</v>
      </c>
      <c r="M282" s="1">
        <f>Estação!M373</f>
        <v>54.9</v>
      </c>
      <c r="N282" s="1">
        <f>Estação!N373</f>
        <v>1008.2</v>
      </c>
      <c r="O282" s="1">
        <f>Estação!O373</f>
        <v>289</v>
      </c>
      <c r="P282" s="1">
        <f>Estação!P373</f>
        <v>3.91</v>
      </c>
      <c r="Q282" s="1">
        <f>Estação!Q373</f>
        <v>25.61</v>
      </c>
      <c r="R282" s="1">
        <f>Estação!R373</f>
        <v>0</v>
      </c>
    </row>
    <row r="283" spans="1:18">
      <c r="A283" s="22">
        <v>44208.750011574077</v>
      </c>
      <c r="B283" s="1">
        <f>Estação!C374</f>
        <v>29.8</v>
      </c>
      <c r="C283" s="1">
        <v>36</v>
      </c>
      <c r="D283" s="1">
        <f>Estação!D374</f>
        <v>18.79</v>
      </c>
      <c r="E283" s="1">
        <f>Estação!E374</f>
        <v>0.47</v>
      </c>
      <c r="F283" s="1">
        <f>Estação!F374</f>
        <v>2.0699999999999998</v>
      </c>
      <c r="G283" s="1">
        <f>Estação!G374</f>
        <v>2.75</v>
      </c>
      <c r="H283" s="1">
        <f>Estação!H374</f>
        <v>4.82</v>
      </c>
      <c r="I283" s="1">
        <f>Estação!I374</f>
        <v>1.78</v>
      </c>
      <c r="J283" s="1">
        <f>Estação!J374</f>
        <v>14</v>
      </c>
      <c r="K283" s="1">
        <f>Estação!K374</f>
        <v>11</v>
      </c>
      <c r="L283" s="1">
        <f>Estação!L374</f>
        <v>29</v>
      </c>
      <c r="M283" s="1">
        <f>Estação!M374</f>
        <v>62.1</v>
      </c>
      <c r="N283" s="1">
        <f>Estação!N374</f>
        <v>1008.2</v>
      </c>
      <c r="O283" s="1">
        <f>Estação!O374</f>
        <v>134</v>
      </c>
      <c r="P283" s="1">
        <f>Estação!P374</f>
        <v>3.85</v>
      </c>
      <c r="Q283" s="1">
        <f>Estação!Q374</f>
        <v>22.24</v>
      </c>
      <c r="R283" s="1">
        <f>Estação!R374</f>
        <v>0</v>
      </c>
    </row>
    <row r="284" spans="1:18">
      <c r="A284" s="22">
        <v>44208.791678240741</v>
      </c>
      <c r="B284" s="1">
        <f>Estação!C375</f>
        <v>29</v>
      </c>
      <c r="C284" s="1">
        <v>36</v>
      </c>
      <c r="D284" s="1">
        <f>Estação!D375</f>
        <v>17.850000000000001</v>
      </c>
      <c r="E284" s="1">
        <f>Estação!E375</f>
        <v>0.62</v>
      </c>
      <c r="F284" s="1">
        <f>Estação!F375</f>
        <v>2.91</v>
      </c>
      <c r="G284" s="1">
        <f>Estação!G375</f>
        <v>4.09</v>
      </c>
      <c r="H284" s="1">
        <f>Estação!H375</f>
        <v>7</v>
      </c>
      <c r="I284" s="1">
        <f>Estação!I375</f>
        <v>1.97</v>
      </c>
      <c r="J284" s="1">
        <f>Estação!J375</f>
        <v>21</v>
      </c>
      <c r="K284" s="1">
        <f>Estação!K375</f>
        <v>14</v>
      </c>
      <c r="L284" s="1">
        <f>Estação!L375</f>
        <v>27.9</v>
      </c>
      <c r="M284" s="1">
        <f>Estação!M375</f>
        <v>66.099999999999994</v>
      </c>
      <c r="N284" s="1">
        <f>Estação!N375</f>
        <v>1008.4</v>
      </c>
      <c r="O284" s="1">
        <f>Estação!O375</f>
        <v>23</v>
      </c>
      <c r="P284" s="1">
        <f>Estação!P375</f>
        <v>3.25</v>
      </c>
      <c r="Q284" s="1">
        <f>Estação!Q375</f>
        <v>25.14</v>
      </c>
      <c r="R284" s="1">
        <f>Estação!R375</f>
        <v>0</v>
      </c>
    </row>
    <row r="285" spans="1:18">
      <c r="A285" s="22">
        <v>44208.833344907405</v>
      </c>
      <c r="B285" s="1">
        <f>Estação!C376</f>
        <v>28.7</v>
      </c>
      <c r="C285" s="1">
        <v>36</v>
      </c>
      <c r="D285" s="1">
        <f>Estação!D376</f>
        <v>17.8</v>
      </c>
      <c r="E285" s="1">
        <f>Estação!E376</f>
        <v>0.55000000000000004</v>
      </c>
      <c r="F285" s="1">
        <f>Estação!F376</f>
        <v>1.58</v>
      </c>
      <c r="G285" s="1">
        <f>Estação!G376</f>
        <v>4.84</v>
      </c>
      <c r="H285" s="1">
        <f>Estação!H376</f>
        <v>6.42</v>
      </c>
      <c r="I285" s="1">
        <f>Estação!I376</f>
        <v>2.09</v>
      </c>
      <c r="J285" s="1">
        <f>Estação!J376</f>
        <v>14</v>
      </c>
      <c r="K285" s="1">
        <f>Estação!K376</f>
        <v>13</v>
      </c>
      <c r="L285" s="1">
        <f>Estação!L376</f>
        <v>27.5</v>
      </c>
      <c r="M285" s="1">
        <f>Estação!M376</f>
        <v>68.400000000000006</v>
      </c>
      <c r="N285" s="1">
        <f>Estação!N376</f>
        <v>1008.8</v>
      </c>
      <c r="O285" s="1">
        <f>Estação!O376</f>
        <v>2</v>
      </c>
      <c r="P285" s="1">
        <f>Estação!P376</f>
        <v>3.31</v>
      </c>
      <c r="Q285" s="1">
        <f>Estação!Q376</f>
        <v>18.920000000000002</v>
      </c>
      <c r="R285" s="1">
        <f>Estação!R376</f>
        <v>0</v>
      </c>
    </row>
    <row r="286" spans="1:18">
      <c r="A286" s="22">
        <v>44208.875011574077</v>
      </c>
      <c r="B286" s="1">
        <f>Estação!C377</f>
        <v>28.6</v>
      </c>
      <c r="C286" s="1">
        <v>36</v>
      </c>
      <c r="D286" s="1">
        <f>Estação!D377</f>
        <v>17.71</v>
      </c>
      <c r="E286" s="1">
        <f>Estação!E377</f>
        <v>0.52</v>
      </c>
      <c r="F286" s="1">
        <f>Estação!F377</f>
        <v>1.31</v>
      </c>
      <c r="G286" s="1">
        <f>Estação!G377</f>
        <v>3.82</v>
      </c>
      <c r="H286" s="1">
        <f>Estação!H377</f>
        <v>5.13</v>
      </c>
      <c r="I286" s="1">
        <f>Estação!I377</f>
        <v>2.0299999999999998</v>
      </c>
      <c r="J286" s="1">
        <f>Estação!J377</f>
        <v>14</v>
      </c>
      <c r="K286" s="1">
        <f>Estação!K377</f>
        <v>10</v>
      </c>
      <c r="L286" s="1">
        <f>Estação!L377</f>
        <v>27.3</v>
      </c>
      <c r="M286" s="1">
        <f>Estação!M377</f>
        <v>70.900000000000006</v>
      </c>
      <c r="N286" s="1">
        <f>Estação!N377</f>
        <v>1009.7</v>
      </c>
      <c r="O286" s="1">
        <f>Estação!O377</f>
        <v>2</v>
      </c>
      <c r="P286" s="1">
        <f>Estação!P377</f>
        <v>3.14</v>
      </c>
      <c r="Q286" s="1">
        <f>Estação!Q377</f>
        <v>24.32</v>
      </c>
      <c r="R286" s="1">
        <f>Estação!R377</f>
        <v>0</v>
      </c>
    </row>
    <row r="287" spans="1:18">
      <c r="A287" s="22">
        <v>44208.916678240741</v>
      </c>
      <c r="B287" s="1">
        <f>Estação!C378</f>
        <v>28.8</v>
      </c>
      <c r="C287" s="1">
        <v>36</v>
      </c>
      <c r="D287" s="1">
        <f>Estação!D378</f>
        <v>18.149999999999999</v>
      </c>
      <c r="E287" s="1">
        <f>Estação!E378</f>
        <v>0.49</v>
      </c>
      <c r="F287" s="1">
        <f>Estação!F378</f>
        <v>1.1399999999999999</v>
      </c>
      <c r="G287" s="1">
        <f>Estação!G378</f>
        <v>2.95</v>
      </c>
      <c r="H287" s="1">
        <f>Estação!H378</f>
        <v>4.08</v>
      </c>
      <c r="I287" s="1">
        <f>Estação!I378</f>
        <v>2.0699999999999998</v>
      </c>
      <c r="J287" s="1">
        <f>Estação!J378</f>
        <v>10</v>
      </c>
      <c r="K287" s="1">
        <f>Estação!K378</f>
        <v>15</v>
      </c>
      <c r="L287" s="1">
        <f>Estação!L378</f>
        <v>27.2</v>
      </c>
      <c r="M287" s="1">
        <f>Estação!M378</f>
        <v>70.900000000000006</v>
      </c>
      <c r="N287" s="1">
        <f>Estação!N378</f>
        <v>1010.3</v>
      </c>
      <c r="O287" s="1">
        <f>Estação!O378</f>
        <v>2</v>
      </c>
      <c r="P287" s="1">
        <f>Estação!P378</f>
        <v>2.87</v>
      </c>
      <c r="Q287" s="1">
        <f>Estação!Q378</f>
        <v>29.52</v>
      </c>
      <c r="R287" s="1">
        <f>Estação!R378</f>
        <v>0</v>
      </c>
    </row>
    <row r="288" spans="1:18">
      <c r="A288" s="22">
        <v>44208.958344907405</v>
      </c>
      <c r="B288" s="1">
        <f>Estação!C379</f>
        <v>28.8</v>
      </c>
      <c r="C288" s="1">
        <v>36</v>
      </c>
      <c r="D288" s="1">
        <f>Estação!D379</f>
        <v>18.22</v>
      </c>
      <c r="E288" s="1">
        <f>Estação!E379</f>
        <v>0.5</v>
      </c>
      <c r="F288" s="1">
        <f>Estação!F379</f>
        <v>1.1499999999999999</v>
      </c>
      <c r="G288" s="1">
        <f>Estação!G379</f>
        <v>2.54</v>
      </c>
      <c r="H288" s="1">
        <f>Estação!H379</f>
        <v>3.69</v>
      </c>
      <c r="I288" s="1">
        <f>Estação!I379</f>
        <v>2.0099999999999998</v>
      </c>
      <c r="J288" s="1">
        <f>Estação!J379</f>
        <v>14</v>
      </c>
      <c r="K288" s="1">
        <f>Estação!K379</f>
        <v>13</v>
      </c>
      <c r="L288" s="1">
        <f>Estação!L379</f>
        <v>27.1</v>
      </c>
      <c r="M288" s="1">
        <f>Estação!M379</f>
        <v>71.3</v>
      </c>
      <c r="N288" s="1">
        <f>Estação!N379</f>
        <v>1010.7</v>
      </c>
      <c r="O288" s="1">
        <f>Estação!O379</f>
        <v>2</v>
      </c>
      <c r="P288" s="1">
        <f>Estação!P379</f>
        <v>2.36</v>
      </c>
      <c r="Q288" s="1">
        <f>Estação!Q379</f>
        <v>30.38</v>
      </c>
      <c r="R288" s="1">
        <f>Estação!R379</f>
        <v>0</v>
      </c>
    </row>
  </sheetData>
  <sheetProtection algorithmName="SHA-512" hashValue="M7UL9Mmr6RjV1AX5RaNI935xsE6vDRHFp8SdVgY1jhxmwEhVAqhBnMWV3MNhXNL0EkC+vFZlaJPyd5hPRPVT9A==" saltValue="oerVdTdwBaL4umovFBBDC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N1502"/>
  <sheetViews>
    <sheetView zoomScaleNormal="100" workbookViewId="0">
      <pane ySplit="12" topLeftCell="A13" activePane="bottomLeft" state="frozen"/>
      <selection activeCell="AF36" sqref="AF36"/>
      <selection pane="bottomLeft" activeCell="AJ25" sqref="AJ25"/>
    </sheetView>
  </sheetViews>
  <sheetFormatPr defaultColWidth="8.85546875" defaultRowHeight="15"/>
  <cols>
    <col min="1" max="1" width="19.28515625" style="34" customWidth="1"/>
    <col min="2" max="3" width="15.42578125" style="34" customWidth="1"/>
    <col min="4" max="4" width="17.28515625" style="34" customWidth="1"/>
    <col min="5" max="5" width="15.140625" style="34" hidden="1" customWidth="1"/>
    <col min="6" max="6" width="11.28515625" style="34" hidden="1" customWidth="1"/>
    <col min="7" max="12" width="9.140625" style="34" hidden="1" customWidth="1"/>
    <col min="13" max="13" width="12.85546875" style="34" hidden="1" customWidth="1"/>
    <col min="14" max="14" width="9.140625" style="34" hidden="1" customWidth="1"/>
    <col min="15" max="15" width="12.85546875" style="34" customWidth="1"/>
    <col min="16" max="16" width="20.85546875" style="34" customWidth="1"/>
    <col min="17" max="17" width="9.140625" style="34" hidden="1" customWidth="1"/>
    <col min="18" max="20" width="9.140625" hidden="1" customWidth="1"/>
    <col min="21" max="21" width="10.28515625" hidden="1" customWidth="1"/>
    <col min="22" max="23" width="12.5703125" hidden="1" customWidth="1"/>
    <col min="24" max="24" width="15.5703125" hidden="1" customWidth="1"/>
    <col min="25" max="25" width="11.140625" hidden="1" customWidth="1"/>
    <col min="26" max="26" width="9.28515625" hidden="1" customWidth="1"/>
    <col min="27" max="27" width="9.140625" hidden="1" customWidth="1"/>
    <col min="28" max="28" width="3.42578125" customWidth="1"/>
    <col min="29" max="29" width="12" customWidth="1"/>
    <col min="30" max="30" width="4.140625" customWidth="1"/>
    <col min="31" max="31" width="11.5703125" bestFit="1" customWidth="1"/>
    <col min="32" max="32" width="4.7109375" customWidth="1"/>
    <col min="33" max="33" width="13.5703125" customWidth="1"/>
    <col min="34" max="34" width="5.5703125" customWidth="1"/>
    <col min="35" max="35" width="12.140625" bestFit="1" customWidth="1"/>
    <col min="36" max="36" width="5.140625" customWidth="1"/>
    <col min="37" max="37" width="10.42578125" customWidth="1"/>
    <col min="38" max="38" width="5" customWidth="1"/>
    <col min="40" max="40" width="7.7109375" customWidth="1"/>
  </cols>
  <sheetData>
    <row r="1" spans="1:40" ht="45" customHeight="1" thickBot="1">
      <c r="A1" s="183" t="s">
        <v>48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</row>
    <row r="2" spans="1:40" ht="15.75" thickBot="1">
      <c r="A2" s="33" t="s">
        <v>49</v>
      </c>
      <c r="AC2" s="184" t="s">
        <v>50</v>
      </c>
      <c r="AD2" s="185"/>
      <c r="AE2" s="185"/>
      <c r="AF2" s="185"/>
      <c r="AG2" s="185"/>
      <c r="AH2" s="185"/>
      <c r="AI2" s="186"/>
      <c r="AJ2" s="187">
        <v>31</v>
      </c>
      <c r="AK2" s="188"/>
      <c r="AL2" s="34"/>
      <c r="AM2" s="34"/>
    </row>
    <row r="3" spans="1:40" hidden="1">
      <c r="A3" s="35"/>
      <c r="B3" s="36" t="s">
        <v>51</v>
      </c>
      <c r="C3" s="36" t="s">
        <v>52</v>
      </c>
      <c r="D3" s="36" t="s">
        <v>53</v>
      </c>
      <c r="E3" s="36" t="s">
        <v>54</v>
      </c>
      <c r="F3" s="36" t="s">
        <v>55</v>
      </c>
      <c r="G3" s="37"/>
      <c r="P3"/>
      <c r="Q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40" ht="15" hidden="1" customHeight="1">
      <c r="A4" s="35" t="s">
        <v>56</v>
      </c>
      <c r="B4" s="38">
        <v>0</v>
      </c>
      <c r="C4" s="38">
        <v>100</v>
      </c>
      <c r="D4" s="38">
        <v>130</v>
      </c>
      <c r="E4" s="38">
        <v>160</v>
      </c>
      <c r="F4" s="38">
        <v>200</v>
      </c>
      <c r="P4"/>
      <c r="Q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40" ht="15" hidden="1" customHeight="1">
      <c r="A5" s="35" t="s">
        <v>57</v>
      </c>
      <c r="B5" s="38">
        <v>100</v>
      </c>
      <c r="C5" s="38">
        <v>130</v>
      </c>
      <c r="D5" s="38">
        <v>160</v>
      </c>
      <c r="E5" s="38">
        <v>200</v>
      </c>
      <c r="F5" s="38">
        <v>900</v>
      </c>
      <c r="P5"/>
      <c r="Q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Q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40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Q7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40" ht="15" customHeight="1">
      <c r="A8" s="33" t="s">
        <v>60</v>
      </c>
      <c r="R8" s="40"/>
      <c r="S8" s="189" t="s">
        <v>61</v>
      </c>
      <c r="T8" s="189"/>
      <c r="U8" s="189"/>
      <c r="V8" s="189"/>
      <c r="W8" s="189"/>
      <c r="X8" s="189"/>
      <c r="Y8" s="189"/>
      <c r="Z8" s="189"/>
      <c r="AA8" s="189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5" customHeight="1" thickBot="1">
      <c r="R9" s="40"/>
      <c r="S9" s="189"/>
      <c r="T9" s="189"/>
      <c r="U9" s="189"/>
      <c r="V9" s="189"/>
      <c r="W9" s="189"/>
      <c r="X9" s="189"/>
      <c r="Y9" s="189"/>
      <c r="Z9" s="189"/>
      <c r="AA9" s="189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5" customHeight="1" thickBot="1">
      <c r="A10" s="190" t="s">
        <v>62</v>
      </c>
      <c r="B10" s="192" t="s">
        <v>63</v>
      </c>
      <c r="C10" s="194" t="s">
        <v>64</v>
      </c>
      <c r="D10" s="192" t="s">
        <v>65</v>
      </c>
      <c r="O10" s="196" t="s">
        <v>66</v>
      </c>
      <c r="P10" s="196" t="s">
        <v>67</v>
      </c>
      <c r="R10" s="40"/>
      <c r="S10" s="189"/>
      <c r="T10" s="189"/>
      <c r="U10" s="189"/>
      <c r="V10" s="189"/>
      <c r="W10" s="189"/>
      <c r="X10" s="189"/>
      <c r="Y10" s="189"/>
      <c r="Z10" s="189"/>
      <c r="AA10" s="189"/>
      <c r="AB10" s="34"/>
      <c r="AC10" s="41" t="s">
        <v>51</v>
      </c>
      <c r="AD10" s="42"/>
      <c r="AE10" s="41" t="s">
        <v>68</v>
      </c>
      <c r="AF10" s="42"/>
      <c r="AG10" s="41" t="s">
        <v>69</v>
      </c>
      <c r="AH10" s="42"/>
      <c r="AI10" s="41" t="s">
        <v>70</v>
      </c>
      <c r="AJ10" s="42"/>
      <c r="AK10" s="41" t="s">
        <v>55</v>
      </c>
      <c r="AL10" s="42"/>
      <c r="AM10" s="34"/>
    </row>
    <row r="11" spans="1:40" ht="15.75" thickBot="1">
      <c r="A11" s="191"/>
      <c r="B11" s="193"/>
      <c r="C11" s="195"/>
      <c r="D11" s="193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197"/>
      <c r="P11" s="198"/>
      <c r="R11" s="40"/>
      <c r="S11" s="189"/>
      <c r="T11" s="189"/>
      <c r="U11" s="189"/>
      <c r="V11" s="189"/>
      <c r="W11" s="189"/>
      <c r="X11" s="189"/>
      <c r="Y11" s="189"/>
      <c r="Z11" s="189"/>
      <c r="AA11" s="189"/>
      <c r="AB11" s="34"/>
      <c r="AC11" s="43">
        <f>S46/AJ2</f>
        <v>1</v>
      </c>
      <c r="AD11" s="42"/>
      <c r="AE11" s="43">
        <f>U46/AJ2</f>
        <v>0</v>
      </c>
      <c r="AF11" s="42"/>
      <c r="AG11" s="43">
        <f>W46/AJ2</f>
        <v>0</v>
      </c>
      <c r="AH11" s="42"/>
      <c r="AI11" s="43">
        <f>Y46/AJ2</f>
        <v>0</v>
      </c>
      <c r="AJ11" s="42"/>
      <c r="AK11" s="43">
        <f>AA46/AJ2</f>
        <v>0</v>
      </c>
      <c r="AL11" s="42"/>
      <c r="AM11" s="34"/>
      <c r="AN11" s="34"/>
    </row>
    <row r="12" spans="1:40" ht="15.75" thickBot="1">
      <c r="A12" s="191"/>
      <c r="B12" s="44" t="s">
        <v>71</v>
      </c>
      <c r="C12" s="45" t="s">
        <v>71</v>
      </c>
      <c r="D12" s="44" t="s">
        <v>71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6" t="s">
        <v>72</v>
      </c>
      <c r="P12" s="199"/>
      <c r="R12" s="37" t="s">
        <v>73</v>
      </c>
      <c r="S12" s="37" t="s">
        <v>51</v>
      </c>
      <c r="T12" s="37" t="s">
        <v>74</v>
      </c>
      <c r="U12" s="37" t="s">
        <v>68</v>
      </c>
      <c r="V12" s="37" t="s">
        <v>75</v>
      </c>
      <c r="W12" s="37" t="s">
        <v>69</v>
      </c>
      <c r="X12" s="37" t="s">
        <v>76</v>
      </c>
      <c r="Y12" s="37" t="s">
        <v>70</v>
      </c>
      <c r="Z12" s="37" t="s">
        <v>77</v>
      </c>
      <c r="AA12" s="37" t="s">
        <v>78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5.75" thickBot="1">
      <c r="A13" s="47">
        <v>44197</v>
      </c>
      <c r="B13" s="48">
        <f>Parâmetros!D2*0.04*47.9982</f>
        <v>43.755159119999995</v>
      </c>
      <c r="C13" s="49">
        <f t="shared" ref="C13:C29" si="0">AVERAGE(B13:B20)</f>
        <v>41.501643630000004</v>
      </c>
      <c r="D13" s="50">
        <f>MAX(C13:C29)</f>
        <v>43.963951290000004</v>
      </c>
      <c r="E13" s="51">
        <f t="shared" ref="E13:E43" si="1">(((D13-$B$4)/($B$5-$B$4))*($B$7-$B$6))+$B$6</f>
        <v>17.585580516</v>
      </c>
      <c r="F13" s="42" t="str">
        <f>IF(AND(E13&lt;=40,E13&gt;=0),"1","0")</f>
        <v>1</v>
      </c>
      <c r="G13" s="51">
        <f t="shared" ref="G13:G43" si="2">(((D13-$C$4)/($C$5-$C$4))*($C$7-$C$6))+$C$6</f>
        <v>-31.846863322999994</v>
      </c>
      <c r="H13" s="42" t="str">
        <f>IF(AND(G13&lt;=80,G13&gt;41),"1","0")</f>
        <v>0</v>
      </c>
      <c r="I13" s="51">
        <f t="shared" ref="I13:I43" si="3">(((D13-$D$4)/($D$5-$D$4))*($D$7-$D$6))+$D$6</f>
        <v>-30.846863322999994</v>
      </c>
      <c r="J13" s="42" t="str">
        <f>IF(AND(I13&lt;=120,I13&gt;81),"1","0")</f>
        <v>0</v>
      </c>
      <c r="K13" s="51">
        <f t="shared" ref="K13:K43" si="4">(((D13-$E$4)/($E$5-$E$4))*($E$7-$E$6))+$E$6</f>
        <v>-108.17119620224997</v>
      </c>
      <c r="L13" s="42" t="str">
        <f>IF(AND(K13&lt;=200,K13&gt;121),"1","0")</f>
        <v>0</v>
      </c>
      <c r="M13" s="51">
        <f t="shared" ref="M13:M43" si="5">(((D13-$F$4)/($F$5-$F$4))*($F$7-$F$6))+$F$6</f>
        <v>156.86408907917144</v>
      </c>
      <c r="N13" s="42" t="str">
        <f>IF(AND(M13&lt;999.67673,M13&gt;201),"1","0")</f>
        <v>0</v>
      </c>
      <c r="O13" s="52">
        <f t="shared" ref="O13:O43" si="6">(E13*F13)+(G13*H13)+(I13*J13)+(K13*L13)+(M13*N13)</f>
        <v>17.585580516</v>
      </c>
      <c r="P13" s="46">
        <v>140</v>
      </c>
      <c r="R13" s="53" t="str">
        <f>IF(AND(O13&lt;40.5,O13&gt;=0),"1","0")</f>
        <v>1</v>
      </c>
      <c r="S13" s="53">
        <f t="shared" ref="S13:S43" si="7">R13*1</f>
        <v>1</v>
      </c>
      <c r="T13" s="53" t="str">
        <f>IF(AND(O13&lt;80.5,O13&gt;=40.5),"1","0")</f>
        <v>0</v>
      </c>
      <c r="U13" s="53">
        <f t="shared" ref="U13:U43" si="8">T13*1</f>
        <v>0</v>
      </c>
      <c r="V13" s="53" t="str">
        <f>IF(AND(O13&lt;120.5,O13&gt;=80.5),"1","0")</f>
        <v>0</v>
      </c>
      <c r="W13" s="53">
        <f t="shared" ref="W13:W43" si="9">V13*1</f>
        <v>0</v>
      </c>
      <c r="X13" s="53" t="str">
        <f>IF(AND(O13&lt;200.5,O13&gt;=120.5),"1","0")</f>
        <v>0</v>
      </c>
      <c r="Y13" s="53">
        <f t="shared" ref="Y13:Y43" si="10">X13*1</f>
        <v>0</v>
      </c>
      <c r="Z13" s="53" t="str">
        <f>IF(AND(O13&lt;999,O13&gt;=200.5),"1","0")</f>
        <v>0</v>
      </c>
      <c r="AA13" s="53">
        <f t="shared" ref="AA13:AA43" si="11">Z13*1</f>
        <v>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54">
        <v>44198</v>
      </c>
      <c r="B14" s="55">
        <f>Parâmetros!D3*0.04*47.9982</f>
        <v>40.625676480000003</v>
      </c>
      <c r="C14" s="56">
        <f t="shared" si="0"/>
        <v>40.673674679999998</v>
      </c>
      <c r="D14" s="57">
        <f>MAX(C30:C46)</f>
        <v>42.118420499999999</v>
      </c>
      <c r="E14" s="51">
        <f t="shared" si="1"/>
        <v>16.847368199999998</v>
      </c>
      <c r="F14" s="42" t="str">
        <f t="shared" ref="F14:F43" si="12">IF(AND(E14&lt;=40,E14&gt;=0),"1","0")</f>
        <v>1</v>
      </c>
      <c r="G14" s="51">
        <f t="shared" si="2"/>
        <v>-34.246053349999997</v>
      </c>
      <c r="H14" s="42" t="str">
        <f t="shared" ref="H14:H43" si="13">IF(AND(G14&lt;=80,G14&gt;41),"1","0")</f>
        <v>0</v>
      </c>
      <c r="I14" s="51">
        <f t="shared" si="3"/>
        <v>-33.246053349999997</v>
      </c>
      <c r="J14" s="42" t="str">
        <f t="shared" ref="J14:J43" si="14">IF(AND(I14&lt;=120,I14&gt;81),"1","0")</f>
        <v>0</v>
      </c>
      <c r="K14" s="51">
        <f t="shared" si="4"/>
        <v>-111.81611951249999</v>
      </c>
      <c r="L14" s="42" t="str">
        <f t="shared" ref="L14:L43" si="15">IF(AND(K14&lt;=200,K14&gt;121),"1","0")</f>
        <v>0</v>
      </c>
      <c r="M14" s="51">
        <f t="shared" si="5"/>
        <v>156.34206751285714</v>
      </c>
      <c r="N14" s="42" t="str">
        <f t="shared" ref="N14:N43" si="16">IF(AND(M14&lt;999.67673,M14&gt;201),"1","0")</f>
        <v>0</v>
      </c>
      <c r="O14" s="58">
        <f t="shared" si="6"/>
        <v>16.847368199999998</v>
      </c>
      <c r="P14" s="59">
        <v>140</v>
      </c>
      <c r="R14" s="53" t="str">
        <f t="shared" ref="R14:R43" si="17">IF(AND(O14&lt;40.5,O14&gt;=0),"1","0")</f>
        <v>1</v>
      </c>
      <c r="S14" s="53">
        <f t="shared" si="7"/>
        <v>1</v>
      </c>
      <c r="T14" s="53" t="str">
        <f t="shared" ref="T14:T43" si="18">IF(AND(O14&lt;80.5,O14&gt;=40.5),"1","0")</f>
        <v>0</v>
      </c>
      <c r="U14" s="53">
        <f t="shared" si="8"/>
        <v>0</v>
      </c>
      <c r="V14" s="53" t="str">
        <f t="shared" ref="V14:V43" si="19">IF(AND(O14&lt;120.5,O14&gt;=80.5),"1","0")</f>
        <v>0</v>
      </c>
      <c r="W14" s="53">
        <f t="shared" si="9"/>
        <v>0</v>
      </c>
      <c r="X14" s="53" t="str">
        <f t="shared" ref="X14:X43" si="20">IF(AND(O14&lt;200.5,O14&gt;=120.5),"1","0")</f>
        <v>0</v>
      </c>
      <c r="Y14" s="53">
        <f t="shared" si="10"/>
        <v>0</v>
      </c>
      <c r="Z14" s="53" t="str">
        <f t="shared" ref="Z14:Z43" si="21">IF(AND(O14&lt;999,O14&gt;=200.5),"1","0")</f>
        <v>0</v>
      </c>
      <c r="AA14" s="53">
        <f t="shared" si="11"/>
        <v>0</v>
      </c>
      <c r="AB14" s="34"/>
      <c r="AC14" s="171" t="s">
        <v>79</v>
      </c>
      <c r="AD14" s="172"/>
      <c r="AE14" s="172"/>
      <c r="AF14" s="172"/>
      <c r="AG14" s="172"/>
      <c r="AH14" s="172"/>
      <c r="AI14" s="172"/>
      <c r="AJ14" s="172"/>
      <c r="AK14" s="172"/>
      <c r="AL14" s="172"/>
      <c r="AM14" s="173"/>
      <c r="AN14" s="34"/>
    </row>
    <row r="15" spans="1:40">
      <c r="A15" s="54">
        <v>44199</v>
      </c>
      <c r="B15" s="55">
        <f>Parâmetros!D4*0.04*47.9982</f>
        <v>39.953701679999995</v>
      </c>
      <c r="C15" s="56">
        <f t="shared" si="0"/>
        <v>40.923265319999992</v>
      </c>
      <c r="D15" s="57">
        <f t="shared" ref="D15" si="22">MAX(C47:C63)</f>
        <v>36.71622309</v>
      </c>
      <c r="E15" s="51">
        <f t="shared" si="1"/>
        <v>14.686489236</v>
      </c>
      <c r="F15" s="42" t="str">
        <f t="shared" si="12"/>
        <v>1</v>
      </c>
      <c r="G15" s="51">
        <f t="shared" si="2"/>
        <v>-41.268909983</v>
      </c>
      <c r="H15" s="42" t="str">
        <f t="shared" si="13"/>
        <v>0</v>
      </c>
      <c r="I15" s="51">
        <f t="shared" si="3"/>
        <v>-40.268909983</v>
      </c>
      <c r="J15" s="42" t="str">
        <f t="shared" si="14"/>
        <v>0</v>
      </c>
      <c r="K15" s="51">
        <f t="shared" si="4"/>
        <v>-122.48545939725</v>
      </c>
      <c r="L15" s="42" t="str">
        <f t="shared" si="15"/>
        <v>0</v>
      </c>
      <c r="M15" s="51">
        <f t="shared" si="5"/>
        <v>154.81401738831428</v>
      </c>
      <c r="N15" s="42" t="str">
        <f t="shared" si="16"/>
        <v>0</v>
      </c>
      <c r="O15" s="58">
        <f t="shared" si="6"/>
        <v>14.686489236</v>
      </c>
      <c r="P15" s="59">
        <v>140</v>
      </c>
      <c r="R15" s="53" t="str">
        <f t="shared" si="17"/>
        <v>1</v>
      </c>
      <c r="S15" s="53">
        <f t="shared" si="7"/>
        <v>1</v>
      </c>
      <c r="T15" s="53" t="str">
        <f t="shared" si="18"/>
        <v>0</v>
      </c>
      <c r="U15" s="53">
        <f t="shared" si="8"/>
        <v>0</v>
      </c>
      <c r="V15" s="53" t="str">
        <f t="shared" si="19"/>
        <v>0</v>
      </c>
      <c r="W15" s="53">
        <f t="shared" si="9"/>
        <v>0</v>
      </c>
      <c r="X15" s="53" t="str">
        <f t="shared" si="20"/>
        <v>0</v>
      </c>
      <c r="Y15" s="53">
        <f t="shared" si="10"/>
        <v>0</v>
      </c>
      <c r="Z15" s="53" t="str">
        <f t="shared" si="21"/>
        <v>0</v>
      </c>
      <c r="AA15" s="53">
        <f t="shared" si="11"/>
        <v>0</v>
      </c>
      <c r="AB15" s="34"/>
      <c r="AC15" s="174"/>
      <c r="AD15" s="175"/>
      <c r="AE15" s="175"/>
      <c r="AF15" s="175"/>
      <c r="AG15" s="175"/>
      <c r="AH15" s="175"/>
      <c r="AI15" s="175"/>
      <c r="AJ15" s="175"/>
      <c r="AK15" s="175"/>
      <c r="AL15" s="175"/>
      <c r="AM15" s="176"/>
      <c r="AN15" s="34"/>
    </row>
    <row r="16" spans="1:40">
      <c r="A16" s="54">
        <v>44200</v>
      </c>
      <c r="B16" s="55">
        <f>Parâmetros!D5*0.04*47.9982</f>
        <v>42.77599584</v>
      </c>
      <c r="C16" s="56">
        <f t="shared" si="0"/>
        <v>41.614439400000009</v>
      </c>
      <c r="D16" s="57">
        <f t="shared" ref="D16" si="23">MAX(C64:C80)</f>
        <v>30.565253760000001</v>
      </c>
      <c r="E16" s="51">
        <f t="shared" si="1"/>
        <v>12.226101503999999</v>
      </c>
      <c r="F16" s="42" t="str">
        <f t="shared" si="12"/>
        <v>1</v>
      </c>
      <c r="G16" s="51">
        <f t="shared" si="2"/>
        <v>-49.265170111999993</v>
      </c>
      <c r="H16" s="42" t="str">
        <f t="shared" si="13"/>
        <v>0</v>
      </c>
      <c r="I16" s="51">
        <f t="shared" si="3"/>
        <v>-48.265170111999993</v>
      </c>
      <c r="J16" s="42" t="str">
        <f t="shared" si="14"/>
        <v>0</v>
      </c>
      <c r="K16" s="51">
        <f t="shared" si="4"/>
        <v>-134.63362382400001</v>
      </c>
      <c r="L16" s="42" t="str">
        <f t="shared" si="15"/>
        <v>0</v>
      </c>
      <c r="M16" s="51">
        <f t="shared" si="5"/>
        <v>153.07417177782858</v>
      </c>
      <c r="N16" s="42" t="str">
        <f t="shared" si="16"/>
        <v>0</v>
      </c>
      <c r="O16" s="58">
        <f t="shared" si="6"/>
        <v>12.226101503999999</v>
      </c>
      <c r="P16" s="59">
        <v>140</v>
      </c>
      <c r="R16" s="53" t="str">
        <f t="shared" si="17"/>
        <v>1</v>
      </c>
      <c r="S16" s="53">
        <f t="shared" si="7"/>
        <v>1</v>
      </c>
      <c r="T16" s="53" t="str">
        <f t="shared" si="18"/>
        <v>0</v>
      </c>
      <c r="U16" s="53">
        <f t="shared" si="8"/>
        <v>0</v>
      </c>
      <c r="V16" s="53" t="str">
        <f t="shared" si="19"/>
        <v>0</v>
      </c>
      <c r="W16" s="53">
        <f t="shared" si="9"/>
        <v>0</v>
      </c>
      <c r="X16" s="53" t="str">
        <f t="shared" si="20"/>
        <v>0</v>
      </c>
      <c r="Y16" s="53">
        <f t="shared" si="10"/>
        <v>0</v>
      </c>
      <c r="Z16" s="53" t="str">
        <f t="shared" si="21"/>
        <v>0</v>
      </c>
      <c r="AA16" s="53">
        <f t="shared" si="11"/>
        <v>0</v>
      </c>
      <c r="AB16" s="34"/>
      <c r="AC16" s="174"/>
      <c r="AD16" s="175"/>
      <c r="AE16" s="175"/>
      <c r="AF16" s="175"/>
      <c r="AG16" s="175"/>
      <c r="AH16" s="175"/>
      <c r="AI16" s="175"/>
      <c r="AJ16" s="175"/>
      <c r="AK16" s="175"/>
      <c r="AL16" s="175"/>
      <c r="AM16" s="176"/>
      <c r="AN16" s="34"/>
    </row>
    <row r="17" spans="1:40">
      <c r="A17" s="54">
        <v>44201</v>
      </c>
      <c r="B17" s="55">
        <f>Parâmetros!D6*0.04*47.9982</f>
        <v>41.412846959999996</v>
      </c>
      <c r="C17" s="56">
        <f t="shared" si="0"/>
        <v>42.005624730000001</v>
      </c>
      <c r="D17" s="57">
        <f t="shared" ref="D17" si="24">MAX(C81:C97)</f>
        <v>35.494668900000001</v>
      </c>
      <c r="E17" s="51">
        <f t="shared" si="1"/>
        <v>14.197867559999999</v>
      </c>
      <c r="F17" s="42" t="str">
        <f t="shared" si="12"/>
        <v>1</v>
      </c>
      <c r="G17" s="51">
        <f t="shared" si="2"/>
        <v>-42.856930430000006</v>
      </c>
      <c r="H17" s="42" t="str">
        <f t="shared" si="13"/>
        <v>0</v>
      </c>
      <c r="I17" s="51">
        <f t="shared" si="3"/>
        <v>-41.856930430000006</v>
      </c>
      <c r="J17" s="42" t="str">
        <f t="shared" si="14"/>
        <v>0</v>
      </c>
      <c r="K17" s="51">
        <f t="shared" si="4"/>
        <v>-124.8980289225</v>
      </c>
      <c r="L17" s="42" t="str">
        <f t="shared" si="15"/>
        <v>0</v>
      </c>
      <c r="M17" s="51">
        <f t="shared" si="5"/>
        <v>154.46849206028571</v>
      </c>
      <c r="N17" s="42" t="str">
        <f t="shared" si="16"/>
        <v>0</v>
      </c>
      <c r="O17" s="58">
        <f t="shared" si="6"/>
        <v>14.197867559999999</v>
      </c>
      <c r="P17" s="59">
        <v>140</v>
      </c>
      <c r="R17" s="53" t="str">
        <f t="shared" si="17"/>
        <v>1</v>
      </c>
      <c r="S17" s="53">
        <f t="shared" si="7"/>
        <v>1</v>
      </c>
      <c r="T17" s="53" t="str">
        <f t="shared" si="18"/>
        <v>0</v>
      </c>
      <c r="U17" s="53">
        <f t="shared" si="8"/>
        <v>0</v>
      </c>
      <c r="V17" s="53" t="str">
        <f t="shared" si="19"/>
        <v>0</v>
      </c>
      <c r="W17" s="53">
        <f t="shared" si="9"/>
        <v>0</v>
      </c>
      <c r="X17" s="53" t="str">
        <f t="shared" si="20"/>
        <v>0</v>
      </c>
      <c r="Y17" s="53">
        <f t="shared" si="10"/>
        <v>0</v>
      </c>
      <c r="Z17" s="53" t="str">
        <f t="shared" si="21"/>
        <v>0</v>
      </c>
      <c r="AA17" s="53">
        <f t="shared" si="11"/>
        <v>0</v>
      </c>
      <c r="AB17" s="34"/>
      <c r="AC17" s="174"/>
      <c r="AD17" s="175"/>
      <c r="AE17" s="175"/>
      <c r="AF17" s="175"/>
      <c r="AG17" s="175"/>
      <c r="AH17" s="175"/>
      <c r="AI17" s="175"/>
      <c r="AJ17" s="175"/>
      <c r="AK17" s="175"/>
      <c r="AL17" s="175"/>
      <c r="AM17" s="176"/>
      <c r="AN17" s="34"/>
    </row>
    <row r="18" spans="1:40">
      <c r="A18" s="54">
        <v>44202</v>
      </c>
      <c r="B18" s="55">
        <f>Parâmetros!D7*0.04*47.9982</f>
        <v>43.25597784</v>
      </c>
      <c r="C18" s="56">
        <f t="shared" si="0"/>
        <v>42.461607629999996</v>
      </c>
      <c r="D18" s="57">
        <f t="shared" ref="D18" si="25">MAX(C98:C114)</f>
        <v>38.422559099999994</v>
      </c>
      <c r="E18" s="51">
        <f t="shared" si="1"/>
        <v>15.369023639999996</v>
      </c>
      <c r="F18" s="42" t="str">
        <f t="shared" si="12"/>
        <v>1</v>
      </c>
      <c r="G18" s="51">
        <f t="shared" si="2"/>
        <v>-39.05067317000001</v>
      </c>
      <c r="H18" s="42" t="str">
        <f t="shared" si="13"/>
        <v>0</v>
      </c>
      <c r="I18" s="51">
        <f t="shared" si="3"/>
        <v>-38.050673169999996</v>
      </c>
      <c r="J18" s="42" t="str">
        <f t="shared" si="14"/>
        <v>0</v>
      </c>
      <c r="K18" s="51">
        <f t="shared" si="4"/>
        <v>-119.11544577749999</v>
      </c>
      <c r="L18" s="42" t="str">
        <f t="shared" si="15"/>
        <v>0</v>
      </c>
      <c r="M18" s="51">
        <f t="shared" si="5"/>
        <v>155.29666671685715</v>
      </c>
      <c r="N18" s="42" t="str">
        <f t="shared" si="16"/>
        <v>0</v>
      </c>
      <c r="O18" s="58">
        <f t="shared" si="6"/>
        <v>15.369023639999996</v>
      </c>
      <c r="P18" s="59">
        <v>140</v>
      </c>
      <c r="R18" s="53" t="str">
        <f t="shared" si="17"/>
        <v>1</v>
      </c>
      <c r="S18" s="53">
        <f t="shared" si="7"/>
        <v>1</v>
      </c>
      <c r="T18" s="53" t="str">
        <f t="shared" si="18"/>
        <v>0</v>
      </c>
      <c r="U18" s="53">
        <f t="shared" si="8"/>
        <v>0</v>
      </c>
      <c r="V18" s="53" t="str">
        <f t="shared" si="19"/>
        <v>0</v>
      </c>
      <c r="W18" s="53">
        <f t="shared" si="9"/>
        <v>0</v>
      </c>
      <c r="X18" s="53" t="str">
        <f t="shared" si="20"/>
        <v>0</v>
      </c>
      <c r="Y18" s="53">
        <f t="shared" si="10"/>
        <v>0</v>
      </c>
      <c r="Z18" s="53" t="str">
        <f t="shared" si="21"/>
        <v>0</v>
      </c>
      <c r="AA18" s="53">
        <f t="shared" si="11"/>
        <v>0</v>
      </c>
      <c r="AB18" s="34"/>
      <c r="AC18" s="174"/>
      <c r="AD18" s="175"/>
      <c r="AE18" s="175"/>
      <c r="AF18" s="175"/>
      <c r="AG18" s="175"/>
      <c r="AH18" s="175"/>
      <c r="AI18" s="175"/>
      <c r="AJ18" s="175"/>
      <c r="AK18" s="175"/>
      <c r="AL18" s="175"/>
      <c r="AM18" s="176"/>
      <c r="AN18" s="34"/>
    </row>
    <row r="19" spans="1:40" ht="15.75" thickBot="1">
      <c r="A19" s="54">
        <v>44203</v>
      </c>
      <c r="B19" s="55">
        <f>Parâmetros!D8*0.04*47.9982</f>
        <v>43.505568479999994</v>
      </c>
      <c r="C19" s="56">
        <f t="shared" si="0"/>
        <v>42.651200519999996</v>
      </c>
      <c r="D19" s="57">
        <f t="shared" ref="D19" si="26">MAX(C115:C131)</f>
        <v>40.570478550000004</v>
      </c>
      <c r="E19" s="51">
        <f t="shared" si="1"/>
        <v>16.228191420000002</v>
      </c>
      <c r="F19" s="42" t="str">
        <f t="shared" si="12"/>
        <v>1</v>
      </c>
      <c r="G19" s="51">
        <f t="shared" si="2"/>
        <v>-36.258377884999987</v>
      </c>
      <c r="H19" s="42" t="str">
        <f t="shared" si="13"/>
        <v>0</v>
      </c>
      <c r="I19" s="51">
        <f t="shared" si="3"/>
        <v>-35.258377884999987</v>
      </c>
      <c r="J19" s="42" t="str">
        <f t="shared" si="14"/>
        <v>0</v>
      </c>
      <c r="K19" s="51">
        <f t="shared" si="4"/>
        <v>-114.87330486374998</v>
      </c>
      <c r="L19" s="42" t="str">
        <f t="shared" si="15"/>
        <v>0</v>
      </c>
      <c r="M19" s="51">
        <f t="shared" si="5"/>
        <v>155.90422107557143</v>
      </c>
      <c r="N19" s="42" t="str">
        <f t="shared" si="16"/>
        <v>0</v>
      </c>
      <c r="O19" s="58">
        <f t="shared" si="6"/>
        <v>16.228191420000002</v>
      </c>
      <c r="P19" s="59">
        <v>140</v>
      </c>
      <c r="R19" s="53" t="str">
        <f t="shared" si="17"/>
        <v>1</v>
      </c>
      <c r="S19" s="53">
        <f t="shared" si="7"/>
        <v>1</v>
      </c>
      <c r="T19" s="53" t="str">
        <f t="shared" si="18"/>
        <v>0</v>
      </c>
      <c r="U19" s="53">
        <f t="shared" si="8"/>
        <v>0</v>
      </c>
      <c r="V19" s="53" t="str">
        <f t="shared" si="19"/>
        <v>0</v>
      </c>
      <c r="W19" s="53">
        <f t="shared" si="9"/>
        <v>0</v>
      </c>
      <c r="X19" s="53" t="str">
        <f t="shared" si="20"/>
        <v>0</v>
      </c>
      <c r="Y19" s="53">
        <f t="shared" si="10"/>
        <v>0</v>
      </c>
      <c r="Z19" s="53" t="str">
        <f t="shared" si="21"/>
        <v>0</v>
      </c>
      <c r="AA19" s="53">
        <f t="shared" si="11"/>
        <v>0</v>
      </c>
      <c r="AB19" s="34"/>
      <c r="AC19" s="177"/>
      <c r="AD19" s="178"/>
      <c r="AE19" s="178"/>
      <c r="AF19" s="178"/>
      <c r="AG19" s="178"/>
      <c r="AH19" s="178"/>
      <c r="AI19" s="178"/>
      <c r="AJ19" s="178"/>
      <c r="AK19" s="178"/>
      <c r="AL19" s="178"/>
      <c r="AM19" s="179"/>
      <c r="AN19" s="34"/>
    </row>
    <row r="20" spans="1:40" ht="15.75" thickBot="1">
      <c r="A20" s="54">
        <v>44204</v>
      </c>
      <c r="B20" s="55">
        <f>Parâmetros!D9*0.04*47.9982</f>
        <v>36.728222639999998</v>
      </c>
      <c r="C20" s="56">
        <f t="shared" si="0"/>
        <v>42.629601329999993</v>
      </c>
      <c r="D20" s="57">
        <f t="shared" ref="D20" si="27">MAX(C132:C148)</f>
        <v>41.530442550000004</v>
      </c>
      <c r="E20" s="51">
        <f t="shared" si="1"/>
        <v>16.612177020000001</v>
      </c>
      <c r="F20" s="42" t="str">
        <f t="shared" si="12"/>
        <v>1</v>
      </c>
      <c r="G20" s="51">
        <f t="shared" si="2"/>
        <v>-35.01042468499999</v>
      </c>
      <c r="H20" s="42" t="str">
        <f t="shared" si="13"/>
        <v>0</v>
      </c>
      <c r="I20" s="51">
        <f t="shared" si="3"/>
        <v>-34.010424685000004</v>
      </c>
      <c r="J20" s="42" t="str">
        <f t="shared" si="14"/>
        <v>0</v>
      </c>
      <c r="K20" s="51">
        <f t="shared" si="4"/>
        <v>-112.97737596374998</v>
      </c>
      <c r="L20" s="42" t="str">
        <f t="shared" si="15"/>
        <v>0</v>
      </c>
      <c r="M20" s="51">
        <f t="shared" si="5"/>
        <v>156.17575374985714</v>
      </c>
      <c r="N20" s="42" t="str">
        <f t="shared" si="16"/>
        <v>0</v>
      </c>
      <c r="O20" s="58">
        <f t="shared" si="6"/>
        <v>16.612177020000001</v>
      </c>
      <c r="P20" s="59">
        <v>140</v>
      </c>
      <c r="R20" s="53" t="str">
        <f t="shared" si="17"/>
        <v>1</v>
      </c>
      <c r="S20" s="53">
        <f t="shared" si="7"/>
        <v>1</v>
      </c>
      <c r="T20" s="53" t="str">
        <f t="shared" si="18"/>
        <v>0</v>
      </c>
      <c r="U20" s="53">
        <f t="shared" si="8"/>
        <v>0</v>
      </c>
      <c r="V20" s="53" t="str">
        <f t="shared" si="19"/>
        <v>0</v>
      </c>
      <c r="W20" s="53">
        <f t="shared" si="9"/>
        <v>0</v>
      </c>
      <c r="X20" s="53" t="str">
        <f t="shared" si="20"/>
        <v>0</v>
      </c>
      <c r="Y20" s="53">
        <f t="shared" si="10"/>
        <v>0</v>
      </c>
      <c r="Z20" s="53" t="str">
        <f t="shared" si="21"/>
        <v>0</v>
      </c>
      <c r="AA20" s="53">
        <f t="shared" si="11"/>
        <v>0</v>
      </c>
      <c r="AB20" s="3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</row>
    <row r="21" spans="1:40" ht="15.75" customHeight="1" thickBot="1">
      <c r="A21" s="54">
        <v>44205</v>
      </c>
      <c r="B21" s="55">
        <f>Parâmetros!D10*0.04*47.9982</f>
        <v>37.131407520000003</v>
      </c>
      <c r="C21" s="56">
        <f t="shared" si="0"/>
        <v>43.41677181</v>
      </c>
      <c r="D21" s="57">
        <f t="shared" ref="D21" si="28">MAX(C149:C165)</f>
        <v>42.77599584</v>
      </c>
      <c r="E21" s="51">
        <f t="shared" si="1"/>
        <v>17.110398336000003</v>
      </c>
      <c r="F21" s="42" t="str">
        <f t="shared" si="12"/>
        <v>1</v>
      </c>
      <c r="G21" s="51">
        <f t="shared" si="2"/>
        <v>-33.39120540799999</v>
      </c>
      <c r="H21" s="42" t="str">
        <f t="shared" si="13"/>
        <v>0</v>
      </c>
      <c r="I21" s="51">
        <f t="shared" si="3"/>
        <v>-32.39120540799999</v>
      </c>
      <c r="J21" s="42" t="str">
        <f t="shared" si="14"/>
        <v>0</v>
      </c>
      <c r="K21" s="51">
        <f t="shared" si="4"/>
        <v>-110.51740821599998</v>
      </c>
      <c r="L21" s="42" t="str">
        <f t="shared" si="15"/>
        <v>0</v>
      </c>
      <c r="M21" s="51">
        <f t="shared" si="5"/>
        <v>156.52806739474286</v>
      </c>
      <c r="N21" s="42" t="str">
        <f t="shared" si="16"/>
        <v>0</v>
      </c>
      <c r="O21" s="58">
        <f t="shared" si="6"/>
        <v>17.110398336000003</v>
      </c>
      <c r="P21" s="59">
        <v>140</v>
      </c>
      <c r="R21" s="53" t="str">
        <f t="shared" si="17"/>
        <v>1</v>
      </c>
      <c r="S21" s="53">
        <f t="shared" si="7"/>
        <v>1</v>
      </c>
      <c r="T21" s="53" t="str">
        <f t="shared" si="18"/>
        <v>0</v>
      </c>
      <c r="U21" s="53">
        <f t="shared" si="8"/>
        <v>0</v>
      </c>
      <c r="V21" s="53" t="str">
        <f t="shared" si="19"/>
        <v>0</v>
      </c>
      <c r="W21" s="53">
        <f t="shared" si="9"/>
        <v>0</v>
      </c>
      <c r="X21" s="53" t="str">
        <f t="shared" si="20"/>
        <v>0</v>
      </c>
      <c r="Y21" s="53">
        <f t="shared" si="10"/>
        <v>0</v>
      </c>
      <c r="Z21" s="53" t="str">
        <f t="shared" si="21"/>
        <v>0</v>
      </c>
      <c r="AA21" s="53">
        <f t="shared" si="11"/>
        <v>0</v>
      </c>
      <c r="AB21" s="34"/>
      <c r="AC21" s="180" t="s">
        <v>80</v>
      </c>
      <c r="AD21" s="181"/>
      <c r="AE21" s="181"/>
      <c r="AF21" s="181"/>
      <c r="AG21" s="181"/>
      <c r="AH21" s="181"/>
      <c r="AI21" s="181"/>
      <c r="AJ21" s="181"/>
      <c r="AK21" s="181"/>
      <c r="AL21" s="181"/>
      <c r="AM21" s="182"/>
      <c r="AN21" s="34"/>
    </row>
    <row r="22" spans="1:40">
      <c r="A22" s="54">
        <v>44206</v>
      </c>
      <c r="B22" s="55">
        <f>Parâmetros!D11*0.04*47.9982</f>
        <v>42.622401599999996</v>
      </c>
      <c r="C22" s="56">
        <f t="shared" si="0"/>
        <v>43.963951290000004</v>
      </c>
      <c r="D22" s="142"/>
      <c r="E22" s="136"/>
      <c r="F22" s="135"/>
      <c r="G22" s="136"/>
      <c r="H22" s="135"/>
      <c r="I22" s="136"/>
      <c r="J22" s="135"/>
      <c r="K22" s="136"/>
      <c r="L22" s="135"/>
      <c r="M22" s="136"/>
      <c r="N22" s="135"/>
      <c r="O22" s="132"/>
      <c r="P22" s="59">
        <v>140</v>
      </c>
      <c r="R22" s="53" t="str">
        <f t="shared" si="17"/>
        <v>1</v>
      </c>
      <c r="S22" s="53">
        <f t="shared" si="7"/>
        <v>1</v>
      </c>
      <c r="T22" s="53" t="str">
        <f t="shared" si="18"/>
        <v>0</v>
      </c>
      <c r="U22" s="53">
        <f t="shared" si="8"/>
        <v>0</v>
      </c>
      <c r="V22" s="53" t="str">
        <f t="shared" si="19"/>
        <v>0</v>
      </c>
      <c r="W22" s="53">
        <f t="shared" si="9"/>
        <v>0</v>
      </c>
      <c r="X22" s="53" t="str">
        <f t="shared" si="20"/>
        <v>0</v>
      </c>
      <c r="Y22" s="53">
        <f t="shared" si="10"/>
        <v>0</v>
      </c>
      <c r="Z22" s="53" t="str">
        <f t="shared" si="21"/>
        <v>0</v>
      </c>
      <c r="AA22" s="53">
        <f t="shared" si="11"/>
        <v>0</v>
      </c>
      <c r="AB22" s="34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34"/>
    </row>
    <row r="23" spans="1:40">
      <c r="A23" s="54">
        <v>44207</v>
      </c>
      <c r="B23" s="55">
        <f>Parâmetros!D12*0.04*47.9982</f>
        <v>45.483094319999999</v>
      </c>
      <c r="C23" s="56">
        <f t="shared" si="0"/>
        <v>43.553566679999996</v>
      </c>
      <c r="D23" s="57">
        <f t="shared" ref="D23" si="29">MAX(C183:C199)</f>
        <v>47.191830239999994</v>
      </c>
      <c r="E23" s="51">
        <f t="shared" si="1"/>
        <v>18.876732095999998</v>
      </c>
      <c r="F23" s="42" t="str">
        <f t="shared" si="12"/>
        <v>1</v>
      </c>
      <c r="G23" s="51">
        <f t="shared" si="2"/>
        <v>-27.650620688000004</v>
      </c>
      <c r="H23" s="42" t="str">
        <f t="shared" si="13"/>
        <v>0</v>
      </c>
      <c r="I23" s="51">
        <f t="shared" si="3"/>
        <v>-26.650620687999989</v>
      </c>
      <c r="J23" s="42" t="str">
        <f t="shared" si="14"/>
        <v>0</v>
      </c>
      <c r="K23" s="51">
        <f t="shared" si="4"/>
        <v>-101.796135276</v>
      </c>
      <c r="L23" s="42" t="str">
        <f t="shared" si="15"/>
        <v>0</v>
      </c>
      <c r="M23" s="51">
        <f t="shared" si="5"/>
        <v>157.77711769645714</v>
      </c>
      <c r="N23" s="42" t="str">
        <f t="shared" si="16"/>
        <v>0</v>
      </c>
      <c r="O23" s="58">
        <f t="shared" si="6"/>
        <v>18.876732095999998</v>
      </c>
      <c r="P23" s="59">
        <v>140</v>
      </c>
      <c r="R23" s="53" t="str">
        <f t="shared" si="17"/>
        <v>1</v>
      </c>
      <c r="S23" s="53">
        <f t="shared" si="7"/>
        <v>1</v>
      </c>
      <c r="T23" s="53" t="str">
        <f t="shared" si="18"/>
        <v>0</v>
      </c>
      <c r="U23" s="53">
        <f t="shared" si="8"/>
        <v>0</v>
      </c>
      <c r="V23" s="53" t="str">
        <f t="shared" si="19"/>
        <v>0</v>
      </c>
      <c r="W23" s="53">
        <f t="shared" si="9"/>
        <v>0</v>
      </c>
      <c r="X23" s="53" t="str">
        <f t="shared" si="20"/>
        <v>0</v>
      </c>
      <c r="Y23" s="53">
        <f t="shared" si="10"/>
        <v>0</v>
      </c>
      <c r="Z23" s="53" t="str">
        <f t="shared" si="21"/>
        <v>0</v>
      </c>
      <c r="AA23" s="53">
        <f t="shared" si="11"/>
        <v>0</v>
      </c>
      <c r="AB23" s="34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34"/>
    </row>
    <row r="24" spans="1:40">
      <c r="A24" s="54">
        <v>44208</v>
      </c>
      <c r="B24" s="55">
        <f>Parâmetros!D13*0.04*47.9982</f>
        <v>45.905478479999999</v>
      </c>
      <c r="C24" s="56">
        <f t="shared" si="0"/>
        <v>42.348811859999991</v>
      </c>
      <c r="D24" s="57">
        <f t="shared" ref="D24" si="30">MAX(C200:C216)</f>
        <v>45.401609695787997</v>
      </c>
      <c r="E24" s="51">
        <f t="shared" si="1"/>
        <v>18.160643878315199</v>
      </c>
      <c r="F24" s="42" t="str">
        <f t="shared" si="12"/>
        <v>1</v>
      </c>
      <c r="G24" s="51">
        <f t="shared" si="2"/>
        <v>-29.977907395475611</v>
      </c>
      <c r="H24" s="42" t="str">
        <f t="shared" si="13"/>
        <v>0</v>
      </c>
      <c r="I24" s="51">
        <f t="shared" si="3"/>
        <v>-28.977907395475597</v>
      </c>
      <c r="J24" s="42" t="str">
        <f t="shared" si="14"/>
        <v>0</v>
      </c>
      <c r="K24" s="51">
        <f t="shared" si="4"/>
        <v>-105.3318208508187</v>
      </c>
      <c r="L24" s="42" t="str">
        <f t="shared" si="15"/>
        <v>0</v>
      </c>
      <c r="M24" s="51">
        <f t="shared" si="5"/>
        <v>157.27074102823718</v>
      </c>
      <c r="N24" s="42" t="str">
        <f t="shared" si="16"/>
        <v>0</v>
      </c>
      <c r="O24" s="58">
        <f t="shared" si="6"/>
        <v>18.160643878315199</v>
      </c>
      <c r="P24" s="59">
        <v>140</v>
      </c>
      <c r="R24" s="53" t="str">
        <f t="shared" si="17"/>
        <v>1</v>
      </c>
      <c r="S24" s="53">
        <f t="shared" si="7"/>
        <v>1</v>
      </c>
      <c r="T24" s="53" t="str">
        <f t="shared" si="18"/>
        <v>0</v>
      </c>
      <c r="U24" s="53">
        <f t="shared" si="8"/>
        <v>0</v>
      </c>
      <c r="V24" s="53" t="str">
        <f t="shared" si="19"/>
        <v>0</v>
      </c>
      <c r="W24" s="53">
        <f t="shared" si="9"/>
        <v>0</v>
      </c>
      <c r="X24" s="53" t="str">
        <f t="shared" si="20"/>
        <v>0</v>
      </c>
      <c r="Y24" s="53">
        <f t="shared" si="10"/>
        <v>0</v>
      </c>
      <c r="Z24" s="53" t="str">
        <f t="shared" si="21"/>
        <v>0</v>
      </c>
      <c r="AA24" s="53">
        <f t="shared" si="11"/>
        <v>0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>
      <c r="A25" s="54">
        <v>44209</v>
      </c>
      <c r="B25" s="55">
        <f>Parâmetros!D14*0.04*47.9982</f>
        <v>45.060710159999992</v>
      </c>
      <c r="C25" s="56">
        <f t="shared" si="0"/>
        <v>40.86086765999999</v>
      </c>
      <c r="D25" s="57">
        <f t="shared" ref="D25" si="31">MAX(C217:C233)</f>
        <v>0</v>
      </c>
      <c r="E25" s="51">
        <f t="shared" si="1"/>
        <v>0</v>
      </c>
      <c r="F25" s="42" t="str">
        <f t="shared" si="12"/>
        <v>1</v>
      </c>
      <c r="G25" s="51">
        <f t="shared" si="2"/>
        <v>-89</v>
      </c>
      <c r="H25" s="42" t="str">
        <f t="shared" si="13"/>
        <v>0</v>
      </c>
      <c r="I25" s="51">
        <f t="shared" si="3"/>
        <v>-88</v>
      </c>
      <c r="J25" s="42" t="str">
        <f t="shared" si="14"/>
        <v>0</v>
      </c>
      <c r="K25" s="51">
        <f t="shared" si="4"/>
        <v>-195</v>
      </c>
      <c r="L25" s="42" t="str">
        <f t="shared" si="15"/>
        <v>0</v>
      </c>
      <c r="M25" s="51">
        <f t="shared" si="5"/>
        <v>144.42857142857144</v>
      </c>
      <c r="N25" s="42" t="str">
        <f t="shared" si="16"/>
        <v>0</v>
      </c>
      <c r="O25" s="58">
        <f t="shared" si="6"/>
        <v>0</v>
      </c>
      <c r="P25" s="59">
        <v>140</v>
      </c>
      <c r="R25" s="53" t="str">
        <f t="shared" si="17"/>
        <v>1</v>
      </c>
      <c r="S25" s="53">
        <f t="shared" si="7"/>
        <v>1</v>
      </c>
      <c r="T25" s="53" t="str">
        <f t="shared" si="18"/>
        <v>0</v>
      </c>
      <c r="U25" s="53">
        <f t="shared" si="8"/>
        <v>0</v>
      </c>
      <c r="V25" s="53" t="str">
        <f t="shared" si="19"/>
        <v>0</v>
      </c>
      <c r="W25" s="53">
        <f t="shared" si="9"/>
        <v>0</v>
      </c>
      <c r="X25" s="53" t="str">
        <f t="shared" si="20"/>
        <v>0</v>
      </c>
      <c r="Y25" s="53">
        <f t="shared" si="10"/>
        <v>0</v>
      </c>
      <c r="Z25" s="53" t="str">
        <f t="shared" si="21"/>
        <v>0</v>
      </c>
      <c r="AA25" s="53">
        <f t="shared" si="11"/>
        <v>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54">
        <v>44210</v>
      </c>
      <c r="B26" s="55">
        <f>Parâmetros!D15*0.04*47.9982</f>
        <v>44.772720960000001</v>
      </c>
      <c r="C26" s="56">
        <f t="shared" si="0"/>
        <v>39.543317070000001</v>
      </c>
      <c r="D26" s="57">
        <f t="shared" ref="D26" si="32">MAX(C234:C250)</f>
        <v>0</v>
      </c>
      <c r="E26" s="51">
        <f t="shared" si="1"/>
        <v>0</v>
      </c>
      <c r="F26" s="42" t="str">
        <f t="shared" si="12"/>
        <v>1</v>
      </c>
      <c r="G26" s="51">
        <f t="shared" si="2"/>
        <v>-89</v>
      </c>
      <c r="H26" s="42" t="str">
        <f t="shared" si="13"/>
        <v>0</v>
      </c>
      <c r="I26" s="51">
        <f t="shared" si="3"/>
        <v>-88</v>
      </c>
      <c r="J26" s="42" t="str">
        <f t="shared" si="14"/>
        <v>0</v>
      </c>
      <c r="K26" s="51">
        <f t="shared" si="4"/>
        <v>-195</v>
      </c>
      <c r="L26" s="42" t="str">
        <f t="shared" si="15"/>
        <v>0</v>
      </c>
      <c r="M26" s="51">
        <f t="shared" si="5"/>
        <v>144.42857142857144</v>
      </c>
      <c r="N26" s="42" t="str">
        <f t="shared" si="16"/>
        <v>0</v>
      </c>
      <c r="O26" s="58">
        <f t="shared" si="6"/>
        <v>0</v>
      </c>
      <c r="P26" s="59">
        <v>140</v>
      </c>
      <c r="R26" s="53" t="str">
        <f t="shared" si="17"/>
        <v>1</v>
      </c>
      <c r="S26" s="53">
        <f t="shared" si="7"/>
        <v>1</v>
      </c>
      <c r="T26" s="53" t="str">
        <f t="shared" si="18"/>
        <v>0</v>
      </c>
      <c r="U26" s="53">
        <f t="shared" si="8"/>
        <v>0</v>
      </c>
      <c r="V26" s="53" t="str">
        <f t="shared" si="19"/>
        <v>0</v>
      </c>
      <c r="W26" s="53">
        <f t="shared" si="9"/>
        <v>0</v>
      </c>
      <c r="X26" s="53" t="str">
        <f t="shared" si="20"/>
        <v>0</v>
      </c>
      <c r="Y26" s="53">
        <f t="shared" si="10"/>
        <v>0</v>
      </c>
      <c r="Z26" s="53" t="str">
        <f t="shared" si="21"/>
        <v>0</v>
      </c>
      <c r="AA26" s="53">
        <f t="shared" si="11"/>
        <v>0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54">
        <v>44211</v>
      </c>
      <c r="B27" s="55">
        <f>Parâmetros!D16*0.04*47.9982</f>
        <v>43.332774960000002</v>
      </c>
      <c r="C27" s="56">
        <f t="shared" si="0"/>
        <v>38.763346319999997</v>
      </c>
      <c r="D27" s="57">
        <f t="shared" ref="D27" si="33">MAX(C251:C267)</f>
        <v>0</v>
      </c>
      <c r="E27" s="51">
        <f t="shared" si="1"/>
        <v>0</v>
      </c>
      <c r="F27" s="42" t="str">
        <f t="shared" si="12"/>
        <v>1</v>
      </c>
      <c r="G27" s="51">
        <f t="shared" si="2"/>
        <v>-89</v>
      </c>
      <c r="H27" s="42" t="str">
        <f t="shared" si="13"/>
        <v>0</v>
      </c>
      <c r="I27" s="51">
        <f t="shared" si="3"/>
        <v>-88</v>
      </c>
      <c r="J27" s="42" t="str">
        <f t="shared" si="14"/>
        <v>0</v>
      </c>
      <c r="K27" s="51">
        <f t="shared" si="4"/>
        <v>-195</v>
      </c>
      <c r="L27" s="42" t="str">
        <f t="shared" si="15"/>
        <v>0</v>
      </c>
      <c r="M27" s="51">
        <f t="shared" si="5"/>
        <v>144.42857142857144</v>
      </c>
      <c r="N27" s="42" t="str">
        <f t="shared" si="16"/>
        <v>0</v>
      </c>
      <c r="O27" s="58">
        <f t="shared" si="6"/>
        <v>0</v>
      </c>
      <c r="P27" s="59">
        <v>140</v>
      </c>
      <c r="R27" s="53" t="str">
        <f t="shared" si="17"/>
        <v>1</v>
      </c>
      <c r="S27" s="53">
        <f t="shared" si="7"/>
        <v>1</v>
      </c>
      <c r="T27" s="53" t="str">
        <f t="shared" si="18"/>
        <v>0</v>
      </c>
      <c r="U27" s="53">
        <f t="shared" si="8"/>
        <v>0</v>
      </c>
      <c r="V27" s="53" t="str">
        <f t="shared" si="19"/>
        <v>0</v>
      </c>
      <c r="W27" s="53">
        <f t="shared" si="9"/>
        <v>0</v>
      </c>
      <c r="X27" s="53" t="str">
        <f t="shared" si="20"/>
        <v>0</v>
      </c>
      <c r="Y27" s="53">
        <f t="shared" si="10"/>
        <v>0</v>
      </c>
      <c r="Z27" s="53" t="str">
        <f t="shared" si="21"/>
        <v>0</v>
      </c>
      <c r="AA27" s="53">
        <f t="shared" si="11"/>
        <v>0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54">
        <v>44212</v>
      </c>
      <c r="B28" s="55">
        <f>Parâmetros!D17*0.04*47.9982</f>
        <v>43.025586479999994</v>
      </c>
      <c r="C28" s="56">
        <f t="shared" si="0"/>
        <v>37.841780879999995</v>
      </c>
      <c r="D28" s="57">
        <f t="shared" ref="D28" si="34">MAX(C268:C284)</f>
        <v>0</v>
      </c>
      <c r="E28" s="51">
        <f t="shared" si="1"/>
        <v>0</v>
      </c>
      <c r="F28" s="42" t="str">
        <f t="shared" si="12"/>
        <v>1</v>
      </c>
      <c r="G28" s="51">
        <f t="shared" si="2"/>
        <v>-89</v>
      </c>
      <c r="H28" s="42" t="str">
        <f t="shared" si="13"/>
        <v>0</v>
      </c>
      <c r="I28" s="51">
        <f t="shared" si="3"/>
        <v>-88</v>
      </c>
      <c r="J28" s="42" t="str">
        <f t="shared" si="14"/>
        <v>0</v>
      </c>
      <c r="K28" s="51">
        <f t="shared" si="4"/>
        <v>-195</v>
      </c>
      <c r="L28" s="42" t="str">
        <f t="shared" si="15"/>
        <v>0</v>
      </c>
      <c r="M28" s="51">
        <f t="shared" si="5"/>
        <v>144.42857142857144</v>
      </c>
      <c r="N28" s="42" t="str">
        <f t="shared" si="16"/>
        <v>0</v>
      </c>
      <c r="O28" s="58">
        <f t="shared" si="6"/>
        <v>0</v>
      </c>
      <c r="P28" s="59">
        <v>140</v>
      </c>
      <c r="R28" s="53" t="str">
        <f t="shared" si="17"/>
        <v>1</v>
      </c>
      <c r="S28" s="53">
        <f t="shared" si="7"/>
        <v>1</v>
      </c>
      <c r="T28" s="53" t="str">
        <f t="shared" si="18"/>
        <v>0</v>
      </c>
      <c r="U28" s="53">
        <f t="shared" si="8"/>
        <v>0</v>
      </c>
      <c r="V28" s="53" t="str">
        <f t="shared" si="19"/>
        <v>0</v>
      </c>
      <c r="W28" s="53">
        <f t="shared" si="9"/>
        <v>0</v>
      </c>
      <c r="X28" s="53" t="str">
        <f t="shared" si="20"/>
        <v>0</v>
      </c>
      <c r="Y28" s="53">
        <f t="shared" si="10"/>
        <v>0</v>
      </c>
      <c r="Z28" s="53" t="str">
        <f t="shared" si="21"/>
        <v>0</v>
      </c>
      <c r="AA28" s="53">
        <f t="shared" si="11"/>
        <v>0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54">
        <v>44213</v>
      </c>
      <c r="B29" s="55">
        <f>Parâmetros!D18*0.04*47.9982</f>
        <v>41.50884336</v>
      </c>
      <c r="C29" s="56">
        <f t="shared" si="0"/>
        <v>37.313800679999993</v>
      </c>
      <c r="D29" s="57">
        <f t="shared" ref="D29" si="35">MAX(C285:C301)</f>
        <v>0</v>
      </c>
      <c r="E29" s="51">
        <f t="shared" si="1"/>
        <v>0</v>
      </c>
      <c r="F29" s="42" t="str">
        <f t="shared" si="12"/>
        <v>1</v>
      </c>
      <c r="G29" s="51">
        <f t="shared" si="2"/>
        <v>-89</v>
      </c>
      <c r="H29" s="42" t="str">
        <f t="shared" si="13"/>
        <v>0</v>
      </c>
      <c r="I29" s="51">
        <f t="shared" si="3"/>
        <v>-88</v>
      </c>
      <c r="J29" s="42" t="str">
        <f t="shared" si="14"/>
        <v>0</v>
      </c>
      <c r="K29" s="51">
        <f t="shared" si="4"/>
        <v>-195</v>
      </c>
      <c r="L29" s="42" t="str">
        <f t="shared" si="15"/>
        <v>0</v>
      </c>
      <c r="M29" s="51">
        <f t="shared" si="5"/>
        <v>144.42857142857144</v>
      </c>
      <c r="N29" s="42" t="str">
        <f t="shared" si="16"/>
        <v>0</v>
      </c>
      <c r="O29" s="58">
        <f t="shared" si="6"/>
        <v>0</v>
      </c>
      <c r="P29" s="59">
        <v>140</v>
      </c>
      <c r="R29" s="53" t="str">
        <f t="shared" si="17"/>
        <v>1</v>
      </c>
      <c r="S29" s="53">
        <f t="shared" si="7"/>
        <v>1</v>
      </c>
      <c r="T29" s="53" t="str">
        <f t="shared" si="18"/>
        <v>0</v>
      </c>
      <c r="U29" s="53">
        <f t="shared" si="8"/>
        <v>0</v>
      </c>
      <c r="V29" s="53" t="str">
        <f t="shared" si="19"/>
        <v>0</v>
      </c>
      <c r="W29" s="53">
        <f t="shared" si="9"/>
        <v>0</v>
      </c>
      <c r="X29" s="53" t="str">
        <f t="shared" si="20"/>
        <v>0</v>
      </c>
      <c r="Y29" s="53">
        <f t="shared" si="10"/>
        <v>0</v>
      </c>
      <c r="Z29" s="53" t="str">
        <f t="shared" si="21"/>
        <v>0</v>
      </c>
      <c r="AA29" s="53">
        <f t="shared" si="11"/>
        <v>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54">
        <v>44214</v>
      </c>
      <c r="B30" s="55">
        <f>Parâmetros!D19*0.04*47.9982</f>
        <v>39.33932472</v>
      </c>
      <c r="C30" s="56">
        <f t="shared" ref="C30:C46" si="36">AVERAGE(B37:B44)</f>
        <v>39.778508249999994</v>
      </c>
      <c r="D30" s="57">
        <f t="shared" ref="D30" si="37">MAX(C302:C318)</f>
        <v>0</v>
      </c>
      <c r="E30" s="51">
        <f t="shared" si="1"/>
        <v>0</v>
      </c>
      <c r="F30" s="42" t="str">
        <f t="shared" si="12"/>
        <v>1</v>
      </c>
      <c r="G30" s="51">
        <f t="shared" si="2"/>
        <v>-89</v>
      </c>
      <c r="H30" s="42" t="str">
        <f t="shared" si="13"/>
        <v>0</v>
      </c>
      <c r="I30" s="51">
        <f t="shared" si="3"/>
        <v>-88</v>
      </c>
      <c r="J30" s="42" t="str">
        <f t="shared" si="14"/>
        <v>0</v>
      </c>
      <c r="K30" s="51">
        <f t="shared" si="4"/>
        <v>-195</v>
      </c>
      <c r="L30" s="42" t="str">
        <f t="shared" si="15"/>
        <v>0</v>
      </c>
      <c r="M30" s="51">
        <f t="shared" si="5"/>
        <v>144.42857142857144</v>
      </c>
      <c r="N30" s="42" t="str">
        <f t="shared" si="16"/>
        <v>0</v>
      </c>
      <c r="O30" s="58">
        <f t="shared" si="6"/>
        <v>0</v>
      </c>
      <c r="P30" s="59">
        <v>140</v>
      </c>
      <c r="R30" s="53" t="str">
        <f t="shared" si="17"/>
        <v>1</v>
      </c>
      <c r="S30" s="53">
        <f t="shared" si="7"/>
        <v>1</v>
      </c>
      <c r="T30" s="53" t="str">
        <f t="shared" si="18"/>
        <v>0</v>
      </c>
      <c r="U30" s="53">
        <f t="shared" si="8"/>
        <v>0</v>
      </c>
      <c r="V30" s="53" t="str">
        <f t="shared" si="19"/>
        <v>0</v>
      </c>
      <c r="W30" s="53">
        <f t="shared" si="9"/>
        <v>0</v>
      </c>
      <c r="X30" s="53" t="str">
        <f t="shared" si="20"/>
        <v>0</v>
      </c>
      <c r="Y30" s="53">
        <f t="shared" si="10"/>
        <v>0</v>
      </c>
      <c r="Z30" s="53" t="str">
        <f t="shared" si="21"/>
        <v>0</v>
      </c>
      <c r="AA30" s="53">
        <f t="shared" si="11"/>
        <v>0</v>
      </c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54">
        <v>44215</v>
      </c>
      <c r="B31" s="55">
        <f>Parâmetros!D20*0.04*47.9982</f>
        <v>35.845055760000001</v>
      </c>
      <c r="C31" s="56">
        <f t="shared" si="36"/>
        <v>39.617714279999994</v>
      </c>
      <c r="D31" s="57">
        <f t="shared" ref="D31" si="38">MAX(C319:C335)</f>
        <v>0</v>
      </c>
      <c r="E31" s="51">
        <f t="shared" si="1"/>
        <v>0</v>
      </c>
      <c r="F31" s="42" t="str">
        <f t="shared" si="12"/>
        <v>1</v>
      </c>
      <c r="G31" s="51">
        <f t="shared" si="2"/>
        <v>-89</v>
      </c>
      <c r="H31" s="42" t="str">
        <f t="shared" si="13"/>
        <v>0</v>
      </c>
      <c r="I31" s="51">
        <f t="shared" si="3"/>
        <v>-88</v>
      </c>
      <c r="J31" s="42" t="str">
        <f t="shared" si="14"/>
        <v>0</v>
      </c>
      <c r="K31" s="51">
        <f t="shared" si="4"/>
        <v>-195</v>
      </c>
      <c r="L31" s="42" t="str">
        <f t="shared" si="15"/>
        <v>0</v>
      </c>
      <c r="M31" s="51">
        <f t="shared" si="5"/>
        <v>144.42857142857144</v>
      </c>
      <c r="N31" s="42" t="str">
        <f t="shared" si="16"/>
        <v>0</v>
      </c>
      <c r="O31" s="58">
        <f t="shared" si="6"/>
        <v>0</v>
      </c>
      <c r="P31" s="59">
        <v>140</v>
      </c>
      <c r="R31" s="53" t="str">
        <f t="shared" si="17"/>
        <v>1</v>
      </c>
      <c r="S31" s="53">
        <f t="shared" si="7"/>
        <v>1</v>
      </c>
      <c r="T31" s="53" t="str">
        <f t="shared" si="18"/>
        <v>0</v>
      </c>
      <c r="U31" s="53">
        <f t="shared" si="8"/>
        <v>0</v>
      </c>
      <c r="V31" s="53" t="str">
        <f t="shared" si="19"/>
        <v>0</v>
      </c>
      <c r="W31" s="53">
        <f t="shared" si="9"/>
        <v>0</v>
      </c>
      <c r="X31" s="53" t="str">
        <f t="shared" si="20"/>
        <v>0</v>
      </c>
      <c r="Y31" s="53">
        <f t="shared" si="10"/>
        <v>0</v>
      </c>
      <c r="Z31" s="53" t="str">
        <f t="shared" si="21"/>
        <v>0</v>
      </c>
      <c r="AA31" s="53">
        <f t="shared" si="11"/>
        <v>0</v>
      </c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54">
        <v>44216</v>
      </c>
      <c r="B32" s="55">
        <f>Parâmetros!D21*0.04*47.9982</f>
        <v>34.001924879999997</v>
      </c>
      <c r="C32" s="56">
        <f t="shared" si="36"/>
        <v>38.835343619999996</v>
      </c>
      <c r="D32" s="57">
        <f t="shared" ref="D32" si="39">MAX(C336:C352)</f>
        <v>0</v>
      </c>
      <c r="E32" s="51">
        <f t="shared" si="1"/>
        <v>0</v>
      </c>
      <c r="F32" s="42" t="str">
        <f t="shared" si="12"/>
        <v>1</v>
      </c>
      <c r="G32" s="51">
        <f t="shared" si="2"/>
        <v>-89</v>
      </c>
      <c r="H32" s="42" t="str">
        <f t="shared" si="13"/>
        <v>0</v>
      </c>
      <c r="I32" s="51">
        <f t="shared" si="3"/>
        <v>-88</v>
      </c>
      <c r="J32" s="42" t="str">
        <f t="shared" si="14"/>
        <v>0</v>
      </c>
      <c r="K32" s="51">
        <f t="shared" si="4"/>
        <v>-195</v>
      </c>
      <c r="L32" s="42" t="str">
        <f t="shared" si="15"/>
        <v>0</v>
      </c>
      <c r="M32" s="51">
        <f t="shared" si="5"/>
        <v>144.42857142857144</v>
      </c>
      <c r="N32" s="42" t="str">
        <f t="shared" si="16"/>
        <v>0</v>
      </c>
      <c r="O32" s="58">
        <f t="shared" si="6"/>
        <v>0</v>
      </c>
      <c r="P32" s="59">
        <v>140</v>
      </c>
      <c r="R32" s="53" t="str">
        <f t="shared" si="17"/>
        <v>1</v>
      </c>
      <c r="S32" s="53">
        <f t="shared" si="7"/>
        <v>1</v>
      </c>
      <c r="T32" s="53" t="str">
        <f t="shared" si="18"/>
        <v>0</v>
      </c>
      <c r="U32" s="53">
        <f t="shared" si="8"/>
        <v>0</v>
      </c>
      <c r="V32" s="53" t="str">
        <f t="shared" si="19"/>
        <v>0</v>
      </c>
      <c r="W32" s="53">
        <f t="shared" si="9"/>
        <v>0</v>
      </c>
      <c r="X32" s="53" t="str">
        <f t="shared" si="20"/>
        <v>0</v>
      </c>
      <c r="Y32" s="53">
        <f t="shared" si="10"/>
        <v>0</v>
      </c>
      <c r="Z32" s="53" t="str">
        <f t="shared" si="21"/>
        <v>0</v>
      </c>
      <c r="AA32" s="53">
        <f t="shared" si="11"/>
        <v>0</v>
      </c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>
      <c r="A33" s="54">
        <v>44217</v>
      </c>
      <c r="B33" s="55">
        <f>Parâmetros!D22*0.04*47.9982</f>
        <v>34.520305440000001</v>
      </c>
      <c r="C33" s="56">
        <f t="shared" si="36"/>
        <v>38.976938309999994</v>
      </c>
      <c r="D33" s="57">
        <f t="shared" ref="D33" si="40">MAX(C353:C369)</f>
        <v>0</v>
      </c>
      <c r="E33" s="51">
        <f t="shared" si="1"/>
        <v>0</v>
      </c>
      <c r="F33" s="42" t="str">
        <f t="shared" si="12"/>
        <v>1</v>
      </c>
      <c r="G33" s="51">
        <f t="shared" si="2"/>
        <v>-89</v>
      </c>
      <c r="H33" s="42" t="str">
        <f t="shared" si="13"/>
        <v>0</v>
      </c>
      <c r="I33" s="51">
        <f t="shared" si="3"/>
        <v>-88</v>
      </c>
      <c r="J33" s="42" t="str">
        <f t="shared" si="14"/>
        <v>0</v>
      </c>
      <c r="K33" s="51">
        <f t="shared" si="4"/>
        <v>-195</v>
      </c>
      <c r="L33" s="42" t="str">
        <f t="shared" si="15"/>
        <v>0</v>
      </c>
      <c r="M33" s="51">
        <f t="shared" si="5"/>
        <v>144.42857142857144</v>
      </c>
      <c r="N33" s="42" t="str">
        <f t="shared" si="16"/>
        <v>0</v>
      </c>
      <c r="O33" s="58">
        <f t="shared" si="6"/>
        <v>0</v>
      </c>
      <c r="P33" s="59">
        <v>140</v>
      </c>
      <c r="R33" s="53" t="str">
        <f t="shared" si="17"/>
        <v>1</v>
      </c>
      <c r="S33" s="53">
        <f t="shared" si="7"/>
        <v>1</v>
      </c>
      <c r="T33" s="53" t="str">
        <f t="shared" si="18"/>
        <v>0</v>
      </c>
      <c r="U33" s="53">
        <f t="shared" si="8"/>
        <v>0</v>
      </c>
      <c r="V33" s="53" t="str">
        <f t="shared" si="19"/>
        <v>0</v>
      </c>
      <c r="W33" s="53">
        <f t="shared" si="9"/>
        <v>0</v>
      </c>
      <c r="X33" s="53" t="str">
        <f t="shared" si="20"/>
        <v>0</v>
      </c>
      <c r="Y33" s="53">
        <f t="shared" si="10"/>
        <v>0</v>
      </c>
      <c r="Z33" s="53" t="str">
        <f t="shared" si="21"/>
        <v>0</v>
      </c>
      <c r="AA33" s="53">
        <f t="shared" si="11"/>
        <v>0</v>
      </c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>
      <c r="A34" s="54">
        <v>44218</v>
      </c>
      <c r="B34" s="55">
        <f>Parâmetros!D23*0.04*47.9982</f>
        <v>38.532954959999998</v>
      </c>
      <c r="C34" s="56">
        <f t="shared" si="36"/>
        <v>39.401722379999995</v>
      </c>
      <c r="D34" s="57">
        <f t="shared" ref="D34" si="41">MAX(C370:C386)</f>
        <v>0</v>
      </c>
      <c r="E34" s="51">
        <f t="shared" si="1"/>
        <v>0</v>
      </c>
      <c r="F34" s="42" t="str">
        <f t="shared" si="12"/>
        <v>1</v>
      </c>
      <c r="G34" s="51">
        <f t="shared" si="2"/>
        <v>-89</v>
      </c>
      <c r="H34" s="42" t="str">
        <f t="shared" si="13"/>
        <v>0</v>
      </c>
      <c r="I34" s="51">
        <f t="shared" si="3"/>
        <v>-88</v>
      </c>
      <c r="J34" s="42" t="str">
        <f t="shared" si="14"/>
        <v>0</v>
      </c>
      <c r="K34" s="51">
        <f t="shared" si="4"/>
        <v>-195</v>
      </c>
      <c r="L34" s="42" t="str">
        <f t="shared" si="15"/>
        <v>0</v>
      </c>
      <c r="M34" s="51">
        <f t="shared" si="5"/>
        <v>144.42857142857144</v>
      </c>
      <c r="N34" s="42" t="str">
        <f t="shared" si="16"/>
        <v>0</v>
      </c>
      <c r="O34" s="58">
        <f t="shared" si="6"/>
        <v>0</v>
      </c>
      <c r="P34" s="59">
        <v>140</v>
      </c>
      <c r="R34" s="53" t="str">
        <f t="shared" si="17"/>
        <v>1</v>
      </c>
      <c r="S34" s="53">
        <f t="shared" si="7"/>
        <v>1</v>
      </c>
      <c r="T34" s="53" t="str">
        <f t="shared" si="18"/>
        <v>0</v>
      </c>
      <c r="U34" s="53">
        <f t="shared" si="8"/>
        <v>0</v>
      </c>
      <c r="V34" s="53" t="str">
        <f t="shared" si="19"/>
        <v>0</v>
      </c>
      <c r="W34" s="53">
        <f t="shared" si="9"/>
        <v>0</v>
      </c>
      <c r="X34" s="53" t="str">
        <f t="shared" si="20"/>
        <v>0</v>
      </c>
      <c r="Y34" s="53">
        <f t="shared" si="10"/>
        <v>0</v>
      </c>
      <c r="Z34" s="53" t="str">
        <f t="shared" si="21"/>
        <v>0</v>
      </c>
      <c r="AA34" s="53">
        <f t="shared" si="11"/>
        <v>0</v>
      </c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>
      <c r="A35" s="54">
        <v>44219</v>
      </c>
      <c r="B35" s="55">
        <f>Parâmetros!D24*0.04*47.9982</f>
        <v>35.96025144</v>
      </c>
      <c r="C35" s="56">
        <f t="shared" si="36"/>
        <v>39.809707080000003</v>
      </c>
      <c r="D35" s="57">
        <f t="shared" ref="D35" si="42">MAX(C387:C403)</f>
        <v>0</v>
      </c>
      <c r="E35" s="51">
        <f t="shared" si="1"/>
        <v>0</v>
      </c>
      <c r="F35" s="42" t="str">
        <f t="shared" si="12"/>
        <v>1</v>
      </c>
      <c r="G35" s="51">
        <f t="shared" si="2"/>
        <v>-89</v>
      </c>
      <c r="H35" s="42" t="str">
        <f t="shared" si="13"/>
        <v>0</v>
      </c>
      <c r="I35" s="51">
        <f t="shared" si="3"/>
        <v>-88</v>
      </c>
      <c r="J35" s="42" t="str">
        <f t="shared" si="14"/>
        <v>0</v>
      </c>
      <c r="K35" s="51">
        <f t="shared" si="4"/>
        <v>-195</v>
      </c>
      <c r="L35" s="42" t="str">
        <f t="shared" si="15"/>
        <v>0</v>
      </c>
      <c r="M35" s="51">
        <f t="shared" si="5"/>
        <v>144.42857142857144</v>
      </c>
      <c r="N35" s="42" t="str">
        <f t="shared" si="16"/>
        <v>0</v>
      </c>
      <c r="O35" s="58">
        <f t="shared" si="6"/>
        <v>0</v>
      </c>
      <c r="P35" s="59">
        <v>140</v>
      </c>
      <c r="R35" s="53" t="str">
        <f t="shared" si="17"/>
        <v>1</v>
      </c>
      <c r="S35" s="53">
        <f t="shared" si="7"/>
        <v>1</v>
      </c>
      <c r="T35" s="53" t="str">
        <f t="shared" si="18"/>
        <v>0</v>
      </c>
      <c r="U35" s="53">
        <f t="shared" si="8"/>
        <v>0</v>
      </c>
      <c r="V35" s="53" t="str">
        <f t="shared" si="19"/>
        <v>0</v>
      </c>
      <c r="W35" s="53">
        <f t="shared" si="9"/>
        <v>0</v>
      </c>
      <c r="X35" s="53" t="str">
        <f t="shared" si="20"/>
        <v>0</v>
      </c>
      <c r="Y35" s="53">
        <f t="shared" si="10"/>
        <v>0</v>
      </c>
      <c r="Z35" s="53" t="str">
        <f t="shared" si="21"/>
        <v>0</v>
      </c>
      <c r="AA35" s="53">
        <f t="shared" si="11"/>
        <v>0</v>
      </c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>
      <c r="A36" s="54">
        <v>44220</v>
      </c>
      <c r="B36" s="55">
        <f>Parâmetros!D25*0.04*47.9982</f>
        <v>38.801744880000001</v>
      </c>
      <c r="C36" s="56">
        <f t="shared" si="36"/>
        <v>40.083296820000001</v>
      </c>
      <c r="D36" s="57">
        <f t="shared" ref="D36" si="43">MAX(C404:C420)</f>
        <v>0</v>
      </c>
      <c r="E36" s="51">
        <f t="shared" si="1"/>
        <v>0</v>
      </c>
      <c r="F36" s="42" t="str">
        <f t="shared" si="12"/>
        <v>1</v>
      </c>
      <c r="G36" s="51">
        <f t="shared" si="2"/>
        <v>-89</v>
      </c>
      <c r="H36" s="42" t="str">
        <f t="shared" si="13"/>
        <v>0</v>
      </c>
      <c r="I36" s="51">
        <f t="shared" si="3"/>
        <v>-88</v>
      </c>
      <c r="J36" s="42" t="str">
        <f t="shared" si="14"/>
        <v>0</v>
      </c>
      <c r="K36" s="51">
        <f t="shared" si="4"/>
        <v>-195</v>
      </c>
      <c r="L36" s="42" t="str">
        <f t="shared" si="15"/>
        <v>0</v>
      </c>
      <c r="M36" s="51">
        <f t="shared" si="5"/>
        <v>144.42857142857144</v>
      </c>
      <c r="N36" s="42" t="str">
        <f t="shared" si="16"/>
        <v>0</v>
      </c>
      <c r="O36" s="58">
        <f t="shared" si="6"/>
        <v>0</v>
      </c>
      <c r="P36" s="59">
        <v>140</v>
      </c>
      <c r="R36" s="53" t="str">
        <f t="shared" si="17"/>
        <v>1</v>
      </c>
      <c r="S36" s="53">
        <f t="shared" si="7"/>
        <v>1</v>
      </c>
      <c r="T36" s="53" t="str">
        <f t="shared" si="18"/>
        <v>0</v>
      </c>
      <c r="U36" s="53">
        <f t="shared" si="8"/>
        <v>0</v>
      </c>
      <c r="V36" s="53" t="str">
        <f t="shared" si="19"/>
        <v>0</v>
      </c>
      <c r="W36" s="53">
        <f t="shared" si="9"/>
        <v>0</v>
      </c>
      <c r="X36" s="53" t="str">
        <f t="shared" si="20"/>
        <v>0</v>
      </c>
      <c r="Y36" s="53">
        <f t="shared" si="10"/>
        <v>0</v>
      </c>
      <c r="Z36" s="53" t="str">
        <f t="shared" si="21"/>
        <v>0</v>
      </c>
      <c r="AA36" s="53">
        <f t="shared" si="11"/>
        <v>0</v>
      </c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>
      <c r="A37" s="54">
        <v>44221</v>
      </c>
      <c r="B37" s="55">
        <f>Parâmetros!D26*0.04*47.9982</f>
        <v>38.340962159999997</v>
      </c>
      <c r="C37" s="56">
        <f t="shared" si="36"/>
        <v>40.479281970000002</v>
      </c>
      <c r="D37" s="57">
        <f t="shared" ref="D37" si="44">MAX(C421:C437)</f>
        <v>0</v>
      </c>
      <c r="E37" s="51">
        <f t="shared" si="1"/>
        <v>0</v>
      </c>
      <c r="F37" s="42" t="str">
        <f t="shared" si="12"/>
        <v>1</v>
      </c>
      <c r="G37" s="51">
        <f t="shared" si="2"/>
        <v>-89</v>
      </c>
      <c r="H37" s="42" t="str">
        <f t="shared" si="13"/>
        <v>0</v>
      </c>
      <c r="I37" s="51">
        <f t="shared" si="3"/>
        <v>-88</v>
      </c>
      <c r="J37" s="42" t="str">
        <f t="shared" si="14"/>
        <v>0</v>
      </c>
      <c r="K37" s="51">
        <f t="shared" si="4"/>
        <v>-195</v>
      </c>
      <c r="L37" s="42" t="str">
        <f t="shared" si="15"/>
        <v>0</v>
      </c>
      <c r="M37" s="51">
        <f t="shared" si="5"/>
        <v>144.42857142857144</v>
      </c>
      <c r="N37" s="42" t="str">
        <f t="shared" si="16"/>
        <v>0</v>
      </c>
      <c r="O37" s="58">
        <f t="shared" si="6"/>
        <v>0</v>
      </c>
      <c r="P37" s="59">
        <v>140</v>
      </c>
      <c r="R37" s="53" t="str">
        <f t="shared" si="17"/>
        <v>1</v>
      </c>
      <c r="S37" s="53">
        <f t="shared" si="7"/>
        <v>1</v>
      </c>
      <c r="T37" s="53" t="str">
        <f t="shared" si="18"/>
        <v>0</v>
      </c>
      <c r="U37" s="53">
        <f t="shared" si="8"/>
        <v>0</v>
      </c>
      <c r="V37" s="53" t="str">
        <f t="shared" si="19"/>
        <v>0</v>
      </c>
      <c r="W37" s="53">
        <f t="shared" si="9"/>
        <v>0</v>
      </c>
      <c r="X37" s="53" t="str">
        <f t="shared" si="20"/>
        <v>0</v>
      </c>
      <c r="Y37" s="53">
        <f t="shared" si="10"/>
        <v>0</v>
      </c>
      <c r="Z37" s="53" t="str">
        <f t="shared" si="21"/>
        <v>0</v>
      </c>
      <c r="AA37" s="53">
        <f t="shared" si="11"/>
        <v>0</v>
      </c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>
      <c r="A38" s="54">
        <v>44222</v>
      </c>
      <c r="B38" s="55">
        <f>Parâmetros!D27*0.04*47.9982</f>
        <v>41.20165488</v>
      </c>
      <c r="C38" s="56">
        <f t="shared" si="36"/>
        <v>41.016861810000002</v>
      </c>
      <c r="D38" s="57">
        <f t="shared" ref="D38" si="45">MAX(C438:C454)</f>
        <v>0</v>
      </c>
      <c r="E38" s="51">
        <f t="shared" si="1"/>
        <v>0</v>
      </c>
      <c r="F38" s="42" t="str">
        <f t="shared" si="12"/>
        <v>1</v>
      </c>
      <c r="G38" s="51">
        <f t="shared" si="2"/>
        <v>-89</v>
      </c>
      <c r="H38" s="42" t="str">
        <f t="shared" si="13"/>
        <v>0</v>
      </c>
      <c r="I38" s="51">
        <f t="shared" si="3"/>
        <v>-88</v>
      </c>
      <c r="J38" s="42" t="str">
        <f t="shared" si="14"/>
        <v>0</v>
      </c>
      <c r="K38" s="51">
        <f t="shared" si="4"/>
        <v>-195</v>
      </c>
      <c r="L38" s="42" t="str">
        <f t="shared" si="15"/>
        <v>0</v>
      </c>
      <c r="M38" s="51">
        <f t="shared" si="5"/>
        <v>144.42857142857144</v>
      </c>
      <c r="N38" s="42" t="str">
        <f t="shared" si="16"/>
        <v>0</v>
      </c>
      <c r="O38" s="58">
        <f t="shared" si="6"/>
        <v>0</v>
      </c>
      <c r="P38" s="59">
        <v>140</v>
      </c>
      <c r="R38" s="53" t="str">
        <f t="shared" si="17"/>
        <v>1</v>
      </c>
      <c r="S38" s="53">
        <f t="shared" si="7"/>
        <v>1</v>
      </c>
      <c r="T38" s="53" t="str">
        <f t="shared" si="18"/>
        <v>0</v>
      </c>
      <c r="U38" s="53">
        <f t="shared" si="8"/>
        <v>0</v>
      </c>
      <c r="V38" s="53" t="str">
        <f t="shared" si="19"/>
        <v>0</v>
      </c>
      <c r="W38" s="53">
        <f t="shared" si="9"/>
        <v>0</v>
      </c>
      <c r="X38" s="53" t="str">
        <f t="shared" si="20"/>
        <v>0</v>
      </c>
      <c r="Y38" s="53">
        <f t="shared" si="10"/>
        <v>0</v>
      </c>
      <c r="Z38" s="53" t="str">
        <f t="shared" si="21"/>
        <v>0</v>
      </c>
      <c r="AA38" s="53">
        <f t="shared" si="11"/>
        <v>0</v>
      </c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>
      <c r="A39" s="54">
        <v>44223</v>
      </c>
      <c r="B39" s="55">
        <f>Parâmetros!D28*0.04*47.9982</f>
        <v>42.0464232</v>
      </c>
      <c r="C39" s="56">
        <f t="shared" si="36"/>
        <v>41.458445250000004</v>
      </c>
      <c r="D39" s="57">
        <f t="shared" ref="D39" si="46">MAX(C455:C471)</f>
        <v>0</v>
      </c>
      <c r="E39" s="51">
        <f t="shared" si="1"/>
        <v>0</v>
      </c>
      <c r="F39" s="42" t="str">
        <f t="shared" si="12"/>
        <v>1</v>
      </c>
      <c r="G39" s="51">
        <f t="shared" si="2"/>
        <v>-89</v>
      </c>
      <c r="H39" s="42" t="str">
        <f t="shared" si="13"/>
        <v>0</v>
      </c>
      <c r="I39" s="51">
        <f t="shared" si="3"/>
        <v>-88</v>
      </c>
      <c r="J39" s="42" t="str">
        <f t="shared" si="14"/>
        <v>0</v>
      </c>
      <c r="K39" s="51">
        <f t="shared" si="4"/>
        <v>-195</v>
      </c>
      <c r="L39" s="42" t="str">
        <f t="shared" si="15"/>
        <v>0</v>
      </c>
      <c r="M39" s="51">
        <f t="shared" si="5"/>
        <v>144.42857142857144</v>
      </c>
      <c r="N39" s="42" t="str">
        <f t="shared" si="16"/>
        <v>0</v>
      </c>
      <c r="O39" s="58">
        <f t="shared" si="6"/>
        <v>0</v>
      </c>
      <c r="P39" s="59">
        <v>140</v>
      </c>
      <c r="R39" s="53" t="str">
        <f t="shared" si="17"/>
        <v>1</v>
      </c>
      <c r="S39" s="53">
        <f t="shared" si="7"/>
        <v>1</v>
      </c>
      <c r="T39" s="53" t="str">
        <f t="shared" si="18"/>
        <v>0</v>
      </c>
      <c r="U39" s="53">
        <f t="shared" si="8"/>
        <v>0</v>
      </c>
      <c r="V39" s="53" t="str">
        <f t="shared" si="19"/>
        <v>0</v>
      </c>
      <c r="W39" s="53">
        <f t="shared" si="9"/>
        <v>0</v>
      </c>
      <c r="X39" s="53" t="str">
        <f t="shared" si="20"/>
        <v>0</v>
      </c>
      <c r="Y39" s="53">
        <f t="shared" si="10"/>
        <v>0</v>
      </c>
      <c r="Z39" s="53" t="str">
        <f t="shared" si="21"/>
        <v>0</v>
      </c>
      <c r="AA39" s="53">
        <f t="shared" si="11"/>
        <v>0</v>
      </c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>
      <c r="A40" s="54">
        <v>44224</v>
      </c>
      <c r="B40" s="55">
        <f>Parâmetros!D29*0.04*47.9982</f>
        <v>40.587277919999998</v>
      </c>
      <c r="C40" s="56">
        <f t="shared" si="36"/>
        <v>42.118420499999999</v>
      </c>
      <c r="D40" s="57">
        <f t="shared" ref="D40" si="47">MAX(C472:C488)</f>
        <v>0</v>
      </c>
      <c r="E40" s="51">
        <f t="shared" si="1"/>
        <v>0</v>
      </c>
      <c r="F40" s="42" t="str">
        <f t="shared" si="12"/>
        <v>1</v>
      </c>
      <c r="G40" s="51">
        <f t="shared" si="2"/>
        <v>-89</v>
      </c>
      <c r="H40" s="42" t="str">
        <f t="shared" si="13"/>
        <v>0</v>
      </c>
      <c r="I40" s="51">
        <f t="shared" si="3"/>
        <v>-88</v>
      </c>
      <c r="J40" s="42" t="str">
        <f t="shared" si="14"/>
        <v>0</v>
      </c>
      <c r="K40" s="51">
        <f t="shared" si="4"/>
        <v>-195</v>
      </c>
      <c r="L40" s="42" t="str">
        <f t="shared" si="15"/>
        <v>0</v>
      </c>
      <c r="M40" s="51">
        <f t="shared" si="5"/>
        <v>144.42857142857144</v>
      </c>
      <c r="N40" s="42" t="str">
        <f t="shared" si="16"/>
        <v>0</v>
      </c>
      <c r="O40" s="58">
        <f t="shared" si="6"/>
        <v>0</v>
      </c>
      <c r="P40" s="59">
        <v>140</v>
      </c>
      <c r="R40" s="53" t="str">
        <f t="shared" si="17"/>
        <v>1</v>
      </c>
      <c r="S40" s="53">
        <f t="shared" si="7"/>
        <v>1</v>
      </c>
      <c r="T40" s="53" t="str">
        <f t="shared" si="18"/>
        <v>0</v>
      </c>
      <c r="U40" s="53">
        <f t="shared" si="8"/>
        <v>0</v>
      </c>
      <c r="V40" s="53" t="str">
        <f t="shared" si="19"/>
        <v>0</v>
      </c>
      <c r="W40" s="53">
        <f t="shared" si="9"/>
        <v>0</v>
      </c>
      <c r="X40" s="53" t="str">
        <f t="shared" si="20"/>
        <v>0</v>
      </c>
      <c r="Y40" s="53">
        <f t="shared" si="10"/>
        <v>0</v>
      </c>
      <c r="Z40" s="53" t="str">
        <f t="shared" si="21"/>
        <v>0</v>
      </c>
      <c r="AA40" s="53">
        <f t="shared" si="11"/>
        <v>0</v>
      </c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>
      <c r="A41" s="54">
        <v>44225</v>
      </c>
      <c r="B41" s="55">
        <f>Parâmetros!D30*0.04*47.9982</f>
        <v>39.992100239999992</v>
      </c>
      <c r="C41" s="56">
        <f t="shared" si="36"/>
        <v>41.379248219999994</v>
      </c>
      <c r="D41" s="57">
        <f t="shared" ref="D41" si="48">MAX(C489:C505)</f>
        <v>0</v>
      </c>
      <c r="E41" s="51">
        <f t="shared" si="1"/>
        <v>0</v>
      </c>
      <c r="F41" s="42" t="str">
        <f t="shared" si="12"/>
        <v>1</v>
      </c>
      <c r="G41" s="51">
        <f t="shared" si="2"/>
        <v>-89</v>
      </c>
      <c r="H41" s="42" t="str">
        <f t="shared" si="13"/>
        <v>0</v>
      </c>
      <c r="I41" s="51">
        <f t="shared" si="3"/>
        <v>-88</v>
      </c>
      <c r="J41" s="42" t="str">
        <f t="shared" si="14"/>
        <v>0</v>
      </c>
      <c r="K41" s="51">
        <f t="shared" si="4"/>
        <v>-195</v>
      </c>
      <c r="L41" s="42" t="str">
        <f t="shared" si="15"/>
        <v>0</v>
      </c>
      <c r="M41" s="51">
        <f t="shared" si="5"/>
        <v>144.42857142857144</v>
      </c>
      <c r="N41" s="42" t="str">
        <f t="shared" si="16"/>
        <v>0</v>
      </c>
      <c r="O41" s="58">
        <f t="shared" si="6"/>
        <v>0</v>
      </c>
      <c r="P41" s="59">
        <v>140</v>
      </c>
      <c r="R41" s="53" t="str">
        <f t="shared" si="17"/>
        <v>1</v>
      </c>
      <c r="S41" s="53">
        <f t="shared" si="7"/>
        <v>1</v>
      </c>
      <c r="T41" s="53" t="str">
        <f t="shared" si="18"/>
        <v>0</v>
      </c>
      <c r="U41" s="53">
        <f t="shared" si="8"/>
        <v>0</v>
      </c>
      <c r="V41" s="53" t="str">
        <f t="shared" si="19"/>
        <v>0</v>
      </c>
      <c r="W41" s="53">
        <f t="shared" si="9"/>
        <v>0</v>
      </c>
      <c r="X41" s="53" t="str">
        <f t="shared" si="20"/>
        <v>0</v>
      </c>
      <c r="Y41" s="53">
        <f t="shared" si="10"/>
        <v>0</v>
      </c>
      <c r="Z41" s="53" t="str">
        <f t="shared" si="21"/>
        <v>0</v>
      </c>
      <c r="AA41" s="53">
        <f t="shared" si="11"/>
        <v>0</v>
      </c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>
      <c r="A42" s="54">
        <v>44226</v>
      </c>
      <c r="B42" s="55">
        <f>Parâmetros!D31*0.04*47.9982</f>
        <v>40.817669279999997</v>
      </c>
      <c r="C42" s="56">
        <f t="shared" si="36"/>
        <v>40.419284219999994</v>
      </c>
      <c r="D42" s="57">
        <f t="shared" ref="D42" si="49">MAX(C506:C522)</f>
        <v>0</v>
      </c>
      <c r="E42" s="51">
        <f t="shared" si="1"/>
        <v>0</v>
      </c>
      <c r="F42" s="42" t="str">
        <f t="shared" si="12"/>
        <v>1</v>
      </c>
      <c r="G42" s="51">
        <f t="shared" si="2"/>
        <v>-89</v>
      </c>
      <c r="H42" s="42" t="str">
        <f t="shared" si="13"/>
        <v>0</v>
      </c>
      <c r="I42" s="51">
        <f t="shared" si="3"/>
        <v>-88</v>
      </c>
      <c r="J42" s="42" t="str">
        <f t="shared" si="14"/>
        <v>0</v>
      </c>
      <c r="K42" s="51">
        <f t="shared" si="4"/>
        <v>-195</v>
      </c>
      <c r="L42" s="42" t="str">
        <f t="shared" si="15"/>
        <v>0</v>
      </c>
      <c r="M42" s="51">
        <f t="shared" si="5"/>
        <v>144.42857142857144</v>
      </c>
      <c r="N42" s="42" t="str">
        <f t="shared" si="16"/>
        <v>0</v>
      </c>
      <c r="O42" s="58">
        <f t="shared" si="6"/>
        <v>0</v>
      </c>
      <c r="P42" s="59">
        <v>140</v>
      </c>
      <c r="R42" s="53" t="str">
        <f t="shared" si="17"/>
        <v>1</v>
      </c>
      <c r="S42" s="53">
        <f t="shared" si="7"/>
        <v>1</v>
      </c>
      <c r="T42" s="53" t="str">
        <f t="shared" si="18"/>
        <v>0</v>
      </c>
      <c r="U42" s="53">
        <f t="shared" si="8"/>
        <v>0</v>
      </c>
      <c r="V42" s="53" t="str">
        <f t="shared" si="19"/>
        <v>0</v>
      </c>
      <c r="W42" s="53">
        <f t="shared" si="9"/>
        <v>0</v>
      </c>
      <c r="X42" s="53" t="str">
        <f t="shared" si="20"/>
        <v>0</v>
      </c>
      <c r="Y42" s="53">
        <f t="shared" si="10"/>
        <v>0</v>
      </c>
      <c r="Z42" s="53" t="str">
        <f t="shared" si="21"/>
        <v>0</v>
      </c>
      <c r="AA42" s="53">
        <f t="shared" si="11"/>
        <v>0</v>
      </c>
      <c r="AB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 ht="15.75" thickBot="1">
      <c r="A43" s="61">
        <v>44227</v>
      </c>
      <c r="B43" s="55">
        <f>Parâmetros!D32*0.04*47.9982</f>
        <v>39.012936960000005</v>
      </c>
      <c r="C43" s="56">
        <f t="shared" si="36"/>
        <v>38.984138039999991</v>
      </c>
      <c r="D43" s="62">
        <f t="shared" ref="D43" si="50">MAX(C523:C539)</f>
        <v>0</v>
      </c>
      <c r="E43" s="51">
        <f t="shared" si="1"/>
        <v>0</v>
      </c>
      <c r="F43" s="42" t="str">
        <f t="shared" si="12"/>
        <v>1</v>
      </c>
      <c r="G43" s="51">
        <f t="shared" si="2"/>
        <v>-89</v>
      </c>
      <c r="H43" s="42" t="str">
        <f t="shared" si="13"/>
        <v>0</v>
      </c>
      <c r="I43" s="51">
        <f t="shared" si="3"/>
        <v>-88</v>
      </c>
      <c r="J43" s="42" t="str">
        <f t="shared" si="14"/>
        <v>0</v>
      </c>
      <c r="K43" s="51">
        <f t="shared" si="4"/>
        <v>-195</v>
      </c>
      <c r="L43" s="42" t="str">
        <f t="shared" si="15"/>
        <v>0</v>
      </c>
      <c r="M43" s="51">
        <f t="shared" si="5"/>
        <v>144.42857142857144</v>
      </c>
      <c r="N43" s="42" t="str">
        <f t="shared" si="16"/>
        <v>0</v>
      </c>
      <c r="O43" s="58">
        <f t="shared" si="6"/>
        <v>0</v>
      </c>
      <c r="P43" s="63">
        <v>140</v>
      </c>
      <c r="R43" s="53" t="str">
        <f t="shared" si="17"/>
        <v>1</v>
      </c>
      <c r="S43" s="53">
        <f t="shared" si="7"/>
        <v>1</v>
      </c>
      <c r="T43" s="53" t="str">
        <f t="shared" si="18"/>
        <v>0</v>
      </c>
      <c r="U43" s="53">
        <f t="shared" si="8"/>
        <v>0</v>
      </c>
      <c r="V43" s="53" t="str">
        <f t="shared" si="19"/>
        <v>0</v>
      </c>
      <c r="W43" s="53">
        <f t="shared" si="9"/>
        <v>0</v>
      </c>
      <c r="X43" s="53" t="str">
        <f t="shared" si="20"/>
        <v>0</v>
      </c>
      <c r="Y43" s="53">
        <f t="shared" si="10"/>
        <v>0</v>
      </c>
      <c r="Z43" s="53" t="str">
        <f t="shared" si="21"/>
        <v>0</v>
      </c>
      <c r="AA43" s="53">
        <f t="shared" si="11"/>
        <v>0</v>
      </c>
      <c r="AB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>
      <c r="A44" s="64"/>
      <c r="B44" s="55">
        <f>Parâmetros!D33*0.04*47.9982</f>
        <v>36.229041359999997</v>
      </c>
      <c r="C44" s="56">
        <f t="shared" si="36"/>
        <v>37.668987359999996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65"/>
      <c r="R44" s="42"/>
      <c r="S44" s="53"/>
      <c r="T44" s="53"/>
      <c r="U44" s="53"/>
      <c r="V44" s="53"/>
      <c r="W44" s="53"/>
      <c r="X44" s="53"/>
      <c r="Y44" s="53"/>
      <c r="Z44" s="53"/>
      <c r="AA44" s="53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>
      <c r="A45" s="64"/>
      <c r="B45" s="55">
        <f>Parâmetros!D34*0.04*47.9982</f>
        <v>37.054610400000001</v>
      </c>
      <c r="C45" s="56">
        <f t="shared" si="36"/>
        <v>36.29383893</v>
      </c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>
      <c r="A46" s="64"/>
      <c r="B46" s="55">
        <f>Parâmetros!D35*0.04*47.9982</f>
        <v>34.942689599999994</v>
      </c>
      <c r="C46" s="56">
        <f t="shared" si="36"/>
        <v>35.115483120000007</v>
      </c>
      <c r="R46" s="53"/>
      <c r="S46" s="53">
        <f>SUM(S13:S43)</f>
        <v>31</v>
      </c>
      <c r="T46" s="42"/>
      <c r="U46" s="53">
        <f>SUM(U13:U43)</f>
        <v>0</v>
      </c>
      <c r="V46" s="34"/>
      <c r="W46" s="53">
        <f>SUM(W13:W43)</f>
        <v>0</v>
      </c>
      <c r="X46" s="34"/>
      <c r="Y46" s="53">
        <f>SUM(Y13:Y43)</f>
        <v>0</v>
      </c>
      <c r="Z46" s="34"/>
      <c r="AA46" s="53">
        <f>SUM(AA13:AA43)</f>
        <v>0</v>
      </c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>
      <c r="A47" s="64"/>
      <c r="B47" s="55">
        <f>Parâmetros!D36*0.04*47.9982</f>
        <v>43.179180719999998</v>
      </c>
      <c r="C47" s="56">
        <f t="shared" ref="C47:C63" si="51">AVERAGE(B61:B68)</f>
        <v>32.269189859999997</v>
      </c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>
      <c r="A48" s="64"/>
      <c r="B48" s="55">
        <f>Parâmetros!D37*0.04*47.9982</f>
        <v>43.985550479999993</v>
      </c>
      <c r="C48" s="56">
        <f t="shared" si="51"/>
        <v>32.353186709999996</v>
      </c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>
      <c r="A49" s="64"/>
      <c r="B49" s="55">
        <f>Parâmetros!D38*0.04*47.9982</f>
        <v>43.25597784</v>
      </c>
      <c r="C49" s="56">
        <f t="shared" si="51"/>
        <v>32.324387789999996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>
      <c r="A50" s="64"/>
      <c r="B50" s="55">
        <f>Parâmetros!D39*0.04*47.9982</f>
        <v>43.006387199999992</v>
      </c>
      <c r="C50" s="56">
        <f t="shared" si="51"/>
        <v>32.547579419999991</v>
      </c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>
      <c r="A51" s="64"/>
      <c r="B51" s="55">
        <f>Parâmetros!D40*0.04*47.9982</f>
        <v>42.180818160000001</v>
      </c>
      <c r="C51" s="56">
        <f t="shared" si="51"/>
        <v>32.941164659999991</v>
      </c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>
      <c r="A52" s="64"/>
      <c r="B52" s="55">
        <f>Parâmetros!D41*0.04*47.9982</f>
        <v>40.529680079999999</v>
      </c>
      <c r="C52" s="56">
        <f t="shared" si="51"/>
        <v>33.440345939999993</v>
      </c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>
      <c r="A53" s="64"/>
      <c r="B53" s="55">
        <f>Parâmetros!D42*0.04*47.9982</f>
        <v>40.587277919999998</v>
      </c>
      <c r="C53" s="56">
        <f t="shared" si="51"/>
        <v>34.289914079999996</v>
      </c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>
      <c r="A54" s="64"/>
      <c r="B54" s="55">
        <f>Parâmetros!D43*0.04*47.9982</f>
        <v>40.222491599999998</v>
      </c>
      <c r="C54" s="56">
        <f t="shared" si="51"/>
        <v>34.873092209999996</v>
      </c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>
      <c r="A55" s="64"/>
      <c r="B55" s="55">
        <f>Parâmetros!D44*0.04*47.9982</f>
        <v>37.265802479999998</v>
      </c>
      <c r="C55" s="56">
        <f t="shared" si="51"/>
        <v>35.715460620000002</v>
      </c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>
      <c r="A56" s="64"/>
      <c r="B56" s="55">
        <f>Parâmetros!D45*0.04*47.9982</f>
        <v>36.305838479999998</v>
      </c>
      <c r="C56" s="56">
        <f t="shared" si="51"/>
        <v>36.562628849999996</v>
      </c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>
      <c r="A57" s="64"/>
      <c r="B57" s="55">
        <f>Parâmetros!D46*0.04*47.9982</f>
        <v>31.774808400000001</v>
      </c>
      <c r="C57" s="56">
        <f t="shared" si="51"/>
        <v>36.71622309</v>
      </c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>
      <c r="A58" s="64"/>
      <c r="B58" s="55">
        <f>Parâmetros!D47*0.04*47.9982</f>
        <v>32.485181760000003</v>
      </c>
      <c r="C58" s="56">
        <f t="shared" si="51"/>
        <v>35.876254590000002</v>
      </c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>
      <c r="A59" s="64"/>
      <c r="B59" s="55">
        <f>Parâmetros!D48*0.04*47.9982</f>
        <v>31.179630719999995</v>
      </c>
      <c r="C59" s="56">
        <f t="shared" si="51"/>
        <v>34.791495269999992</v>
      </c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>
      <c r="A60" s="64"/>
      <c r="B60" s="55">
        <f>Parâmetros!D49*0.04*47.9982</f>
        <v>31.1028336</v>
      </c>
      <c r="C60" s="56">
        <f t="shared" si="51"/>
        <v>33.908328389999994</v>
      </c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>
      <c r="A61" s="64"/>
      <c r="B61" s="55">
        <f>Parâmetros!D50*0.04*47.9982</f>
        <v>33.080359440000002</v>
      </c>
      <c r="C61" s="56">
        <f t="shared" si="51"/>
        <v>32.158794</v>
      </c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>
      <c r="A62" s="64"/>
      <c r="B62" s="55">
        <f>Parâmetros!D51*0.04*47.9982</f>
        <v>33.118758</v>
      </c>
      <c r="C62" s="56">
        <f t="shared" si="51"/>
        <v>30.951639270000001</v>
      </c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>
      <c r="A63" s="64"/>
      <c r="B63" s="55">
        <f>Parâmetros!D52*0.04*47.9982</f>
        <v>32.926765199999998</v>
      </c>
      <c r="C63" s="56">
        <f t="shared" si="51"/>
        <v>29.818881750000003</v>
      </c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>
      <c r="A64" s="64"/>
      <c r="B64" s="55">
        <f>Parâmetros!D53*0.04*47.9982</f>
        <v>32.523580320000001</v>
      </c>
      <c r="C64" s="56">
        <f t="shared" ref="C64:C80" si="52">AVERAGE(B85:B92)</f>
        <v>29.18770542</v>
      </c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>
      <c r="A65" s="64"/>
      <c r="B65" s="55">
        <f>Parâmetros!D54*0.04*47.9982</f>
        <v>32.081996879999998</v>
      </c>
      <c r="C65" s="56">
        <f t="shared" si="52"/>
        <v>29.242903349999999</v>
      </c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>
      <c r="A66" s="64"/>
      <c r="B66" s="55">
        <f>Parâmetros!D55*0.04*47.9982</f>
        <v>32.139594719999998</v>
      </c>
      <c r="C66" s="56">
        <f t="shared" si="52"/>
        <v>29.156506589999999</v>
      </c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>
      <c r="A67" s="64"/>
      <c r="B67" s="55">
        <f>Parâmetros!D56*0.04*47.9982</f>
        <v>31.275627119999996</v>
      </c>
      <c r="C67" s="56">
        <f t="shared" si="52"/>
        <v>29.694086430000002</v>
      </c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>
      <c r="A68" s="64"/>
      <c r="B68" s="55">
        <f>Parâmetros!D57*0.04*47.9982</f>
        <v>31.006837199999993</v>
      </c>
      <c r="C68" s="56">
        <f t="shared" si="52"/>
        <v>29.946076980000001</v>
      </c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>
      <c r="A69" s="64"/>
      <c r="B69" s="55">
        <f>Parâmetros!D58*0.04*47.9982</f>
        <v>33.752334239999996</v>
      </c>
      <c r="C69" s="56">
        <f t="shared" si="52"/>
        <v>29.756141245714286</v>
      </c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>
      <c r="A70" s="64"/>
      <c r="B70" s="55">
        <f>Parâmetros!D59*0.04*47.9982</f>
        <v>32.888366639999994</v>
      </c>
      <c r="C70" s="56">
        <f t="shared" si="52"/>
        <v>29.82928136</v>
      </c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>
      <c r="A71" s="64"/>
      <c r="B71" s="55">
        <f>Parâmetros!D60*0.04*47.9982</f>
        <v>34.712298239999996</v>
      </c>
      <c r="C71" s="56">
        <f t="shared" si="52"/>
        <v>30.155669119999999</v>
      </c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>
      <c r="A72" s="64"/>
      <c r="B72" s="55">
        <f>Parâmetros!D61*0.04*47.9982</f>
        <v>35.672262239999995</v>
      </c>
      <c r="C72" s="56">
        <f t="shared" si="52"/>
        <v>30.565253760000001</v>
      </c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>
      <c r="A73" s="64"/>
      <c r="B73" s="55">
        <f>Parâmetros!D62*0.04*47.9982</f>
        <v>36.075447119999993</v>
      </c>
      <c r="C73" s="56">
        <f t="shared" si="52"/>
        <v>30.216466839999999</v>
      </c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>
      <c r="A74" s="64"/>
      <c r="B74" s="55">
        <f>Parâmetros!D63*0.04*47.9982</f>
        <v>38.936139840000003</v>
      </c>
      <c r="C74" s="56">
        <f t="shared" si="52"/>
        <v>29.867679919999997</v>
      </c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>
      <c r="A75" s="64"/>
      <c r="B75" s="55">
        <f>Parâmetros!D64*0.04*47.9982</f>
        <v>35.941052159999998</v>
      </c>
      <c r="C75" s="56">
        <f t="shared" si="52"/>
        <v>28.629326359999993</v>
      </c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>
      <c r="A76" s="64"/>
      <c r="B76" s="55">
        <f>Parâmetros!D65*0.04*47.9982</f>
        <v>37.745784479999998</v>
      </c>
      <c r="C76" s="56">
        <f t="shared" si="52"/>
        <v>28.162143879999991</v>
      </c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>
      <c r="A77" s="64"/>
      <c r="B77" s="55">
        <f>Parâmetros!D66*0.04*47.9982</f>
        <v>40.529680079999999</v>
      </c>
      <c r="C77" s="56">
        <f t="shared" si="52"/>
        <v>27.548224045714278</v>
      </c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>
      <c r="A78" s="64"/>
      <c r="B78" s="55">
        <f>Parâmetros!D67*0.04*47.9982</f>
        <v>34.117120559999996</v>
      </c>
      <c r="C78" s="56">
        <f t="shared" si="52"/>
        <v>27.538967249999992</v>
      </c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>
      <c r="A79" s="64"/>
      <c r="B79" s="55">
        <f>Parâmetros!D68*0.04*47.9982</f>
        <v>27.99255024</v>
      </c>
      <c r="C79" s="56">
        <f t="shared" si="52"/>
        <v>27.418971749999997</v>
      </c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>
      <c r="A80" s="64"/>
      <c r="B80" s="55">
        <f>Parâmetros!D69*0.04*47.9982</f>
        <v>26.99418768</v>
      </c>
      <c r="C80" s="56">
        <f t="shared" si="52"/>
        <v>27.490969049999997</v>
      </c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>
      <c r="A81" s="64"/>
      <c r="B81" s="55">
        <f>Parâmetros!D70*0.04*47.9982</f>
        <v>29.010112079999995</v>
      </c>
      <c r="C81" s="56">
        <f t="shared" ref="C81:C97" si="53">AVERAGE(B109:B116)</f>
        <v>33.531542520000002</v>
      </c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>
      <c r="A82" s="64"/>
      <c r="B82" s="55">
        <f>Parâmetros!D71*0.04*47.9982</f>
        <v>24.939864720000003</v>
      </c>
      <c r="C82" s="56">
        <f t="shared" si="53"/>
        <v>32.996362590000004</v>
      </c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>
      <c r="A83" s="64"/>
      <c r="B83" s="55">
        <f>Parâmetros!D72*0.04*47.9982</f>
        <v>26.283814319999998</v>
      </c>
      <c r="C83" s="56">
        <f t="shared" si="53"/>
        <v>32.806769700000004</v>
      </c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>
      <c r="A84" s="64"/>
      <c r="B84" s="55">
        <f>Parâmetros!D73*0.04*47.9982</f>
        <v>28.68372432</v>
      </c>
      <c r="C84" s="56">
        <f t="shared" si="53"/>
        <v>32.77077105</v>
      </c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>
      <c r="A85" s="64"/>
      <c r="B85" s="55">
        <f>Parâmetros!D74*0.04*47.9982</f>
        <v>29.490094079999995</v>
      </c>
      <c r="C85" s="56">
        <f t="shared" si="53"/>
        <v>32.645975730000004</v>
      </c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>
      <c r="A86" s="64"/>
      <c r="B86" s="55">
        <f>Parâmetros!D75*0.04*47.9982</f>
        <v>30.354061680000001</v>
      </c>
      <c r="C86" s="56">
        <f t="shared" si="53"/>
        <v>33.001162409999999</v>
      </c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>
      <c r="A87" s="64"/>
      <c r="B87" s="55">
        <f>Parâmetros!D76*0.04*47.9982</f>
        <v>29.25970272</v>
      </c>
      <c r="C87" s="56">
        <f t="shared" si="53"/>
        <v>33.392347739999998</v>
      </c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>
      <c r="A88" s="64"/>
      <c r="B88" s="55">
        <f>Parâmetros!D77*0.04*47.9982</f>
        <v>29.9508768</v>
      </c>
      <c r="C88" s="56">
        <f t="shared" si="53"/>
        <v>32.597977530000001</v>
      </c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>
      <c r="A89" s="64"/>
      <c r="B89" s="55">
        <f>Parâmetros!D78*0.04*47.9982</f>
        <v>31.275627119999996</v>
      </c>
      <c r="C89" s="56">
        <f t="shared" si="53"/>
        <v>33.857930279999998</v>
      </c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>
      <c r="A90" s="64"/>
      <c r="B90" s="55">
        <f>Parâmetros!D79*0.04*47.9982</f>
        <v>29.31730056</v>
      </c>
      <c r="C90" s="56">
        <f t="shared" si="53"/>
        <v>35.000287439999994</v>
      </c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>
      <c r="A91" s="64"/>
      <c r="B91" s="55">
        <f>Parâmetros!D80*0.04*47.9982</f>
        <v>27.166981200000002</v>
      </c>
      <c r="C91" s="56">
        <f t="shared" si="53"/>
        <v>35.494668900000001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>
      <c r="A92" s="64"/>
      <c r="B92" s="55">
        <f>Parâmetros!D81*0.04*47.9982</f>
        <v>26.686999200000002</v>
      </c>
      <c r="C92" s="56">
        <f t="shared" si="53"/>
        <v>34.669099859999989</v>
      </c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>
      <c r="A93" s="64"/>
      <c r="B93" s="55">
        <f>Parâmetros!D82*0.04*47.9982</f>
        <v>29.931677520000001</v>
      </c>
      <c r="C93" s="56">
        <f t="shared" si="53"/>
        <v>33.099558719999997</v>
      </c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>
      <c r="A94" s="64"/>
      <c r="B94" s="55">
        <f>Parâmetros!D83*0.04*47.9982</f>
        <v>29.662887599999998</v>
      </c>
      <c r="C94" s="56">
        <f t="shared" si="53"/>
        <v>31.666812449999998</v>
      </c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>
      <c r="A95" s="64"/>
      <c r="B95" s="55">
        <f>Parâmetros!D84*0.04*47.9982</f>
        <v>33.560341440000002</v>
      </c>
      <c r="C95" s="56">
        <f t="shared" si="53"/>
        <v>30.973238460000001</v>
      </c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>
      <c r="A96" s="64"/>
      <c r="B96" s="55">
        <f>Parâmetros!D85*0.04*47.9982</f>
        <v>31.966801199999995</v>
      </c>
      <c r="C96" s="56">
        <f t="shared" si="53"/>
        <v>31.527617669999998</v>
      </c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>
      <c r="A97" s="64"/>
      <c r="B97" s="119"/>
      <c r="C97" s="56">
        <f t="shared" si="53"/>
        <v>31.09563387</v>
      </c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>
      <c r="A98" s="64"/>
      <c r="B98" s="119"/>
      <c r="C98" s="56">
        <f t="shared" ref="C98:C114" si="54">AVERAGE(B133:B140)</f>
        <v>32.583578070000002</v>
      </c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>
      <c r="A99" s="64"/>
      <c r="B99" s="55">
        <f>Parâmetros!D88*0.04*47.9982</f>
        <v>29.125307759999998</v>
      </c>
      <c r="C99" s="56">
        <f t="shared" si="54"/>
        <v>32.247590670000001</v>
      </c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>
      <c r="A100" s="64"/>
      <c r="B100" s="55">
        <f>Parâmetros!D89*0.04*47.9982</f>
        <v>29.144507039999997</v>
      </c>
      <c r="C100" s="56">
        <f t="shared" si="54"/>
        <v>31.544417039999999</v>
      </c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>
      <c r="A101" s="64"/>
      <c r="B101" s="55">
        <f>Parâmetros!D90*0.04*47.9982</f>
        <v>27.838955999999996</v>
      </c>
      <c r="C101" s="56">
        <f t="shared" si="54"/>
        <v>31.78680795</v>
      </c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>
      <c r="A102" s="64"/>
      <c r="B102" s="55">
        <f>Parâmetros!D91*0.04*47.9982</f>
        <v>27.57016608</v>
      </c>
      <c r="C102" s="56">
        <f t="shared" si="54"/>
        <v>32.408384640000001</v>
      </c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>
      <c r="A103" s="64"/>
      <c r="B103" s="55">
        <f>Parâmetros!D92*0.04*47.9982</f>
        <v>26.130220079999997</v>
      </c>
      <c r="C103" s="56">
        <f t="shared" si="54"/>
        <v>33.373148460000003</v>
      </c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>
      <c r="A104" s="64"/>
      <c r="B104" s="55">
        <f>Parâmetros!D93*0.04*47.9982</f>
        <v>29.163706319999999</v>
      </c>
      <c r="C104" s="56">
        <f t="shared" si="54"/>
        <v>34.177118309999997</v>
      </c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>
      <c r="A105" s="64"/>
      <c r="B105" s="55">
        <f>Parâmetros!D94*0.04*47.9982</f>
        <v>23.864705039999997</v>
      </c>
      <c r="C105" s="56">
        <f t="shared" si="54"/>
        <v>35.185080509999999</v>
      </c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>
      <c r="A106" s="64"/>
      <c r="B106" s="55">
        <f>Parâmetros!D95*0.04*47.9982</f>
        <v>27.474169679999999</v>
      </c>
      <c r="C106" s="56">
        <f t="shared" si="54"/>
        <v>36.42583398</v>
      </c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>
      <c r="A107" s="64"/>
      <c r="B107" s="55">
        <f>Parâmetros!D96*0.04*47.9982</f>
        <v>28.165343759999999</v>
      </c>
      <c r="C107" s="56">
        <f t="shared" si="54"/>
        <v>37.440995909999998</v>
      </c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>
      <c r="A108" s="64"/>
      <c r="B108" s="55">
        <f>Parâmetros!D97*0.04*47.9982</f>
        <v>29.720485440000001</v>
      </c>
      <c r="C108" s="56">
        <f t="shared" si="54"/>
        <v>38.422559099999994</v>
      </c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>
      <c r="A109" s="64"/>
      <c r="B109" s="55">
        <f>Parâmetros!D98*0.04*47.9982</f>
        <v>30.642050880000003</v>
      </c>
      <c r="C109" s="56">
        <f t="shared" si="54"/>
        <v>37.875379619999997</v>
      </c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>
      <c r="A110" s="64"/>
      <c r="B110" s="55">
        <f>Parâmetros!D99*0.04*47.9982</f>
        <v>32.21639184</v>
      </c>
      <c r="C110" s="56">
        <f t="shared" si="54"/>
        <v>36.737822279999996</v>
      </c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>
      <c r="A111" s="64"/>
      <c r="B111" s="55">
        <f>Parâmetros!D100*0.04*47.9982</f>
        <v>36.01784928</v>
      </c>
      <c r="C111" s="56">
        <f t="shared" si="54"/>
        <v>35.43467115</v>
      </c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>
      <c r="A112" s="64"/>
      <c r="B112" s="55">
        <f>Parâmetros!D101*0.04*47.9982</f>
        <v>38.667349919999999</v>
      </c>
      <c r="C112" s="56">
        <f t="shared" si="54"/>
        <v>34.311513269999999</v>
      </c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>
      <c r="A113" s="64"/>
      <c r="B113" s="55">
        <f>Parâmetros!D102*0.04*47.9982</f>
        <v>36.651425520000004</v>
      </c>
      <c r="C113" s="56">
        <f t="shared" si="54"/>
        <v>33.42594648</v>
      </c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>
      <c r="A114" s="64"/>
      <c r="B114" s="55">
        <f>Parâmetros!D103*0.04*47.9982</f>
        <v>34.7506968</v>
      </c>
      <c r="C114" s="56">
        <f t="shared" si="54"/>
        <v>32.458782749999997</v>
      </c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>
      <c r="A115" s="64"/>
      <c r="B115" s="55">
        <f>Parâmetros!D104*0.04*47.9982</f>
        <v>33.713935679999992</v>
      </c>
      <c r="C115" s="56">
        <f t="shared" ref="C115:C131" si="55">AVERAGE(B157:B164)</f>
        <v>32.986762949999992</v>
      </c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>
      <c r="A116" s="64"/>
      <c r="B116" s="55">
        <f>Parâmetros!D105*0.04*47.9982</f>
        <v>25.592640239999998</v>
      </c>
      <c r="C116" s="56">
        <f t="shared" si="55"/>
        <v>32.967563669999997</v>
      </c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>
      <c r="A117" s="64"/>
      <c r="B117" s="55">
        <f>Parâmetros!D106*0.04*47.9982</f>
        <v>26.36061144</v>
      </c>
      <c r="C117" s="56">
        <f t="shared" si="55"/>
        <v>33.457145310000001</v>
      </c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>
      <c r="A118" s="64"/>
      <c r="B118" s="55">
        <f>Parâmetros!D107*0.04*47.9982</f>
        <v>30.699648720000003</v>
      </c>
      <c r="C118" s="56">
        <f t="shared" si="55"/>
        <v>34.054722900000002</v>
      </c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>
      <c r="A119" s="64"/>
      <c r="B119" s="55">
        <f>Parâmetros!D108*0.04*47.9982</f>
        <v>35.729860079999995</v>
      </c>
      <c r="C119" s="56">
        <f t="shared" si="55"/>
        <v>35.237878529999996</v>
      </c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>
      <c r="A120" s="64"/>
      <c r="B120" s="55">
        <f>Parâmetros!D109*0.04*47.9982</f>
        <v>37.668987360000003</v>
      </c>
      <c r="C120" s="56">
        <f t="shared" si="55"/>
        <v>36.077847030000001</v>
      </c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>
      <c r="A121" s="64"/>
      <c r="B121" s="55">
        <f>Parâmetros!D110*0.04*47.9982</f>
        <v>39.492918959999997</v>
      </c>
      <c r="C121" s="56">
        <f t="shared" si="55"/>
        <v>37.05941021999999</v>
      </c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>
      <c r="A122" s="64"/>
      <c r="B122" s="55">
        <f>Parâmetros!D111*0.04*47.9982</f>
        <v>37.880179439999999</v>
      </c>
      <c r="C122" s="56">
        <f t="shared" si="55"/>
        <v>38.482556849999995</v>
      </c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>
      <c r="A123" s="64"/>
      <c r="B123" s="55">
        <f>Parâmetros!D112*0.04*47.9982</f>
        <v>27.358974</v>
      </c>
      <c r="C123" s="56">
        <f t="shared" si="55"/>
        <v>39.636913559999996</v>
      </c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>
      <c r="A124" s="64"/>
      <c r="B124" s="55">
        <f>Parâmetros!D113*0.04*47.9982</f>
        <v>35.672262239999995</v>
      </c>
      <c r="C124" s="56">
        <f t="shared" si="55"/>
        <v>40.570478550000004</v>
      </c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>
      <c r="A125" s="64"/>
      <c r="B125" s="55">
        <f>Parâmetros!D114*0.04*47.9982</f>
        <v>35.499468719999996</v>
      </c>
      <c r="C125" s="56">
        <f t="shared" si="55"/>
        <v>40.443283320000006</v>
      </c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>
      <c r="A126" s="64"/>
      <c r="B126" s="55">
        <f>Parâmetros!D115*0.04*47.9982</f>
        <v>34.654700400000003</v>
      </c>
      <c r="C126" s="56">
        <f t="shared" si="55"/>
        <v>39.569716080000006</v>
      </c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>
      <c r="A127" s="64"/>
      <c r="B127" s="55">
        <f>Parâmetros!D116*0.04*47.9982</f>
        <v>29.125307759999998</v>
      </c>
      <c r="C127" s="56">
        <f t="shared" si="55"/>
        <v>38.180168190000003</v>
      </c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>
      <c r="A128" s="64"/>
      <c r="B128" s="55">
        <f>Parâmetros!D117*0.04*47.9982</f>
        <v>25.112658239999998</v>
      </c>
      <c r="C128" s="56">
        <f t="shared" si="55"/>
        <v>37.210604549999999</v>
      </c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>
      <c r="A129" s="64"/>
      <c r="B129" s="55">
        <f>Parâmetros!D118*0.04*47.9982</f>
        <v>28.030948799999997</v>
      </c>
      <c r="C129" s="56">
        <f t="shared" si="55"/>
        <v>36.245840729999998</v>
      </c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>
      <c r="A130" s="64"/>
      <c r="B130" s="55">
        <f>Parâmetros!D119*0.04*47.9982</f>
        <v>32.331587519999999</v>
      </c>
      <c r="C130" s="56">
        <f t="shared" si="55"/>
        <v>35.42027169</v>
      </c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>
      <c r="A131" s="64"/>
      <c r="B131" s="55">
        <f>Parâmetros!D120*0.04*47.9982</f>
        <v>31.794007679999996</v>
      </c>
      <c r="C131" s="56">
        <f t="shared" si="55"/>
        <v>34.839493470000001</v>
      </c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>
      <c r="A132" s="64"/>
      <c r="B132" s="55">
        <f>Parâmetros!D121*0.04*47.9982</f>
        <v>32.21639184</v>
      </c>
      <c r="C132" s="56">
        <f t="shared" ref="C132:C148" si="56">AVERAGE(B181:B188)</f>
        <v>39.526517699999992</v>
      </c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>
      <c r="A133" s="64"/>
      <c r="B133" s="55">
        <f>Parâmetros!D122*0.04*47.9982</f>
        <v>33.90592848</v>
      </c>
      <c r="C133" s="56">
        <f t="shared" si="56"/>
        <v>39.216929309999998</v>
      </c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>
      <c r="A134" s="64"/>
      <c r="B134" s="55">
        <f>Parâmetros!D123*0.04*47.9982</f>
        <v>31.966801199999995</v>
      </c>
      <c r="C134" s="56">
        <f t="shared" si="56"/>
        <v>39.039335969999996</v>
      </c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>
      <c r="A135" s="64"/>
      <c r="B135" s="55">
        <f>Parâmetros!D124*0.04*47.9982</f>
        <v>32.849968079999996</v>
      </c>
      <c r="C135" s="56">
        <f t="shared" si="56"/>
        <v>39.180930659999994</v>
      </c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>
      <c r="A136" s="64"/>
      <c r="B136" s="55">
        <f>Parâmetros!D125*0.04*47.9982</f>
        <v>33.387547919999996</v>
      </c>
      <c r="C136" s="56">
        <f t="shared" si="56"/>
        <v>39.656112839999999</v>
      </c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>
      <c r="A137" s="64"/>
      <c r="B137" s="55">
        <f>Parâmetros!D126*0.04*47.9982</f>
        <v>33.54114216</v>
      </c>
      <c r="C137" s="56">
        <f t="shared" si="56"/>
        <v>39.987300419999997</v>
      </c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>
      <c r="A138" s="64"/>
      <c r="B138" s="55">
        <f>Parâmetros!D127*0.04*47.9982</f>
        <v>33.733134959999994</v>
      </c>
      <c r="C138" s="56">
        <f t="shared" si="56"/>
        <v>40.162493850000004</v>
      </c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>
      <c r="A139" s="64"/>
      <c r="B139" s="55">
        <f>Parâmetros!D128*0.04*47.9982</f>
        <v>31.467619920000001</v>
      </c>
      <c r="C139" s="56">
        <f t="shared" si="56"/>
        <v>40.745671979999997</v>
      </c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>
      <c r="A140" s="64"/>
      <c r="B140" s="55">
        <f>Parâmetros!D129*0.04*47.9982</f>
        <v>29.816481839999998</v>
      </c>
      <c r="C140" s="56">
        <f t="shared" si="56"/>
        <v>41.122457849999996</v>
      </c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>
      <c r="A141" s="64"/>
      <c r="B141" s="55">
        <f>Parâmetros!D130*0.04*47.9982</f>
        <v>31.218029280000003</v>
      </c>
      <c r="C141" s="56">
        <f t="shared" si="56"/>
        <v>41.530442550000004</v>
      </c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>
      <c r="A142" s="64"/>
      <c r="B142" s="55">
        <f>Parâmetros!D131*0.04*47.9982</f>
        <v>26.341412160000001</v>
      </c>
      <c r="C142" s="56">
        <f t="shared" si="56"/>
        <v>40.73607234</v>
      </c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>
      <c r="A143" s="64"/>
      <c r="B143" s="55">
        <f>Parâmetros!D132*0.04*47.9982</f>
        <v>34.789095359999997</v>
      </c>
      <c r="C143" s="56">
        <f t="shared" si="56"/>
        <v>39.070534799999997</v>
      </c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>
      <c r="A144" s="64"/>
      <c r="B144" s="55">
        <f>Parâmetros!D133*0.04*47.9982</f>
        <v>38.360161439999999</v>
      </c>
      <c r="C144" s="56">
        <f t="shared" si="56"/>
        <v>37.656987809999997</v>
      </c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>
      <c r="A145" s="64"/>
      <c r="B145" s="55">
        <f>Parâmetros!D134*0.04*47.9982</f>
        <v>41.259252719999992</v>
      </c>
      <c r="C145" s="56">
        <f t="shared" si="56"/>
        <v>36.473832180000002</v>
      </c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>
      <c r="A146" s="64"/>
      <c r="B146" s="55">
        <f>Parâmetros!D135*0.04*47.9982</f>
        <v>40.164893760000005</v>
      </c>
      <c r="C146" s="56">
        <f t="shared" si="56"/>
        <v>36.099446219999997</v>
      </c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>
      <c r="A147" s="64"/>
      <c r="B147" s="55">
        <f>Parâmetros!D136*0.04*47.9982</f>
        <v>39.531317519999995</v>
      </c>
      <c r="C147" s="56">
        <f t="shared" si="56"/>
        <v>35.127482669999999</v>
      </c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>
      <c r="A148" s="64"/>
      <c r="B148" s="55">
        <f>Parâmetros!D137*0.04*47.9982</f>
        <v>39.742509599999998</v>
      </c>
      <c r="C148" s="56">
        <f t="shared" si="56"/>
        <v>34.53230499</v>
      </c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>
      <c r="A149" s="64"/>
      <c r="B149" s="55">
        <f>Parâmetros!D138*0.04*47.9982</f>
        <v>39.33932472</v>
      </c>
      <c r="C149" s="56">
        <f t="shared" ref="C149:C158" si="57">AVERAGE(B205:B212)</f>
        <v>38.4945564</v>
      </c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>
      <c r="A150" s="64"/>
      <c r="B150" s="55">
        <f>Parâmetros!D139*0.04*47.9982</f>
        <v>34.193917679999991</v>
      </c>
      <c r="C150" s="56">
        <f t="shared" si="57"/>
        <v>38.868942359999998</v>
      </c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>
      <c r="A151" s="64"/>
      <c r="B151" s="55">
        <f>Parâmetros!D140*0.04*47.9982</f>
        <v>30.411659520000001</v>
      </c>
      <c r="C151" s="56">
        <f t="shared" si="57"/>
        <v>39.58651545</v>
      </c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>
      <c r="A152" s="64"/>
      <c r="B152" s="55">
        <f>Parâmetros!D141*0.04*47.9982</f>
        <v>29.25970272</v>
      </c>
      <c r="C152" s="56">
        <f t="shared" si="57"/>
        <v>39.783650914285715</v>
      </c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>
      <c r="A153" s="64"/>
      <c r="B153" s="55">
        <f>Parâmetros!D142*0.04*47.9982</f>
        <v>30.834043679999997</v>
      </c>
      <c r="C153" s="56">
        <f t="shared" si="57"/>
        <v>39.812906959999999</v>
      </c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>
      <c r="A154" s="64"/>
      <c r="B154" s="55">
        <f>Parâmetros!D143*0.04*47.9982</f>
        <v>31.179630719999995</v>
      </c>
      <c r="C154" s="56">
        <f t="shared" si="57"/>
        <v>40.015139376</v>
      </c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>
      <c r="A155" s="64"/>
      <c r="B155" s="55">
        <f>Parâmetros!D144*0.04*47.9982</f>
        <v>32.446783199999992</v>
      </c>
      <c r="C155" s="56">
        <f t="shared" si="57"/>
        <v>40.140894660000001</v>
      </c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>
      <c r="A156" s="64"/>
      <c r="B156" s="55">
        <f>Parâmetros!D145*0.04*47.9982</f>
        <v>32.005199760000004</v>
      </c>
      <c r="C156" s="56">
        <f t="shared" si="57"/>
        <v>40.632076240000004</v>
      </c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>
      <c r="A157" s="64"/>
      <c r="B157" s="55">
        <f>Parâmetros!D146*0.04*47.9982</f>
        <v>32.101196159999994</v>
      </c>
      <c r="C157" s="56">
        <f t="shared" si="57"/>
        <v>41.067259919999998</v>
      </c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>
      <c r="A158" s="64"/>
      <c r="B158" s="55">
        <f>Parâmetros!D147*0.04*47.9982</f>
        <v>32.581178159999993</v>
      </c>
      <c r="C158" s="56">
        <f t="shared" si="57"/>
        <v>42.77599584</v>
      </c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>
      <c r="A159" s="64"/>
      <c r="B159" s="55">
        <f>Parâmetros!D148*0.04*47.9982</f>
        <v>32.830768800000001</v>
      </c>
      <c r="C159" s="131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>
      <c r="A160" s="64"/>
      <c r="B160" s="55">
        <f>Parâmetros!D149*0.04*47.9982</f>
        <v>32.677174559999997</v>
      </c>
      <c r="C160" s="131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>
      <c r="A161" s="64"/>
      <c r="B161" s="55">
        <f>Parâmetros!D150*0.04*47.9982</f>
        <v>36.075447119999993</v>
      </c>
      <c r="C161" s="131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>
      <c r="A162" s="64"/>
      <c r="B162" s="55">
        <f>Parâmetros!D151*0.04*47.9982</f>
        <v>35.153881679999998</v>
      </c>
      <c r="C162" s="131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>
      <c r="A163" s="64"/>
      <c r="B163" s="55">
        <f>Parâmetros!D152*0.04*47.9982</f>
        <v>30.546054479999995</v>
      </c>
      <c r="C163" s="131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>
      <c r="A164" s="64"/>
      <c r="B164" s="55">
        <f>Parâmetros!D153*0.04*47.9982</f>
        <v>31.928402639999998</v>
      </c>
      <c r="C164" s="131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>
      <c r="A165" s="64"/>
      <c r="B165" s="55">
        <f>Parâmetros!D154*0.04*47.9982</f>
        <v>31.94760192</v>
      </c>
      <c r="C165" s="131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>
      <c r="A166" s="64"/>
      <c r="B166" s="55">
        <f>Parâmetros!D155*0.04*47.9982</f>
        <v>36.49783128</v>
      </c>
      <c r="C166" s="131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>
      <c r="A167" s="64"/>
      <c r="B167" s="55">
        <f>Parâmetros!D156*0.04*47.9982</f>
        <v>37.611389519999996</v>
      </c>
      <c r="C167" s="131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>
      <c r="A168" s="64"/>
      <c r="B168" s="55">
        <f>Parâmetros!D157*0.04*47.9982</f>
        <v>42.142419599999997</v>
      </c>
      <c r="C168" s="131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>
      <c r="A169" s="64"/>
      <c r="B169" s="55">
        <f>Parâmetros!D158*0.04*47.9982</f>
        <v>42.795195119999995</v>
      </c>
      <c r="C169" s="131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>
      <c r="A170" s="64"/>
      <c r="B170" s="55">
        <f>Parâmetros!D159*0.04*47.9982</f>
        <v>43.006387199999992</v>
      </c>
      <c r="C170" s="131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>
      <c r="A171" s="64"/>
      <c r="B171" s="55">
        <f>Parâmetros!D160*0.04*47.9982</f>
        <v>41.93122752</v>
      </c>
      <c r="C171" s="131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>
      <c r="A172" s="64"/>
      <c r="B172" s="55">
        <f>Parâmetros!D161*0.04*47.9982</f>
        <v>41.163256320000002</v>
      </c>
      <c r="C172" s="131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>
      <c r="A173" s="64"/>
      <c r="B173" s="55">
        <f>Parâmetros!D162*0.04*47.9982</f>
        <v>39.416121840000002</v>
      </c>
      <c r="C173" s="131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>
      <c r="A174" s="64"/>
      <c r="B174" s="55">
        <f>Parâmetros!D163*0.04*47.9982</f>
        <v>35.480269440000001</v>
      </c>
      <c r="C174" s="131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>
      <c r="A175" s="64"/>
      <c r="B175" s="55">
        <f>Parâmetros!D164*0.04*47.9982</f>
        <v>30.622851599999997</v>
      </c>
      <c r="C175" s="131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>
      <c r="A176" s="64"/>
      <c r="B176" s="55">
        <f>Parâmetros!D165*0.04*47.9982</f>
        <v>31.026036479999998</v>
      </c>
      <c r="C176" s="131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>
      <c r="A177" s="64"/>
      <c r="B177" s="55">
        <f>Parâmetros!D166*0.04*47.9982</f>
        <v>35.038685999999998</v>
      </c>
      <c r="C177" s="131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>
      <c r="A178" s="64"/>
      <c r="B178" s="55">
        <f>Parâmetros!D167*0.04*47.9982</f>
        <v>35.288276639999999</v>
      </c>
      <c r="C178" s="131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>
      <c r="A179" s="64"/>
      <c r="B179" s="55">
        <f>Parâmetros!D168*0.04*47.9982</f>
        <v>35.326675199999997</v>
      </c>
      <c r="C179" s="131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>
      <c r="A180" s="64"/>
      <c r="B180" s="55">
        <f>Parâmetros!D169*0.04*47.9982</f>
        <v>36.517030560000002</v>
      </c>
      <c r="C180" s="131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>
      <c r="A181" s="64"/>
      <c r="B181" s="55">
        <f>Parâmetros!D170*0.04*47.9982</f>
        <v>39.588915360000001</v>
      </c>
      <c r="C181" s="131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>
      <c r="A182" s="64"/>
      <c r="B182" s="55">
        <f>Parâmetros!D171*0.04*47.9982</f>
        <v>40.587277919999998</v>
      </c>
      <c r="C182" s="131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>
      <c r="A183" s="64"/>
      <c r="B183" s="55">
        <f>Parâmetros!D172*0.04*47.9982</f>
        <v>41.739234719999992</v>
      </c>
      <c r="C183" s="131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>
      <c r="A184" s="64"/>
      <c r="B184" s="55">
        <f>Parâmetros!D173*0.04*47.9982</f>
        <v>42.334412399999998</v>
      </c>
      <c r="C184" s="131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>
      <c r="A185" s="64"/>
      <c r="B185" s="55">
        <f>Parâmetros!D174*0.04*47.9982</f>
        <v>39.531317519999995</v>
      </c>
      <c r="C185" s="131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>
      <c r="A186" s="64"/>
      <c r="B186" s="55">
        <f>Parâmetros!D175*0.04*47.9982</f>
        <v>38.955339119999998</v>
      </c>
      <c r="C186" s="131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>
      <c r="A187" s="64"/>
      <c r="B187" s="55">
        <f>Parâmetros!D176*0.04*47.9982</f>
        <v>37.841780880000002</v>
      </c>
      <c r="C187" s="131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>
      <c r="A188" s="64"/>
      <c r="B188" s="55">
        <f>Parâmetros!D177*0.04*47.9982</f>
        <v>35.633863679999997</v>
      </c>
      <c r="C188" s="56">
        <f t="shared" ref="C188:C199" si="58">AVERAGE(B258:B265)</f>
        <v>47.191830239999994</v>
      </c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>
      <c r="A189" s="64"/>
      <c r="B189" s="55">
        <f>Parâmetros!D178*0.04*47.9982</f>
        <v>37.112208240000001</v>
      </c>
      <c r="C189" s="56">
        <f t="shared" si="58"/>
        <v>46.731047519999997</v>
      </c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>
      <c r="A190" s="64"/>
      <c r="B190" s="55">
        <f>Parâmetros!D179*0.04*47.9982</f>
        <v>39.166531199999994</v>
      </c>
      <c r="C190" s="56">
        <f t="shared" si="58"/>
        <v>45.527892639999997</v>
      </c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>
      <c r="A191" s="64"/>
      <c r="B191" s="55">
        <f>Parâmetros!D180*0.04*47.9982</f>
        <v>42.871992239999997</v>
      </c>
      <c r="C191" s="56">
        <f t="shared" si="58"/>
        <v>44.695923839999992</v>
      </c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>
      <c r="A192" s="64"/>
      <c r="B192" s="55">
        <f>Parâmetros!D181*0.04*47.9982</f>
        <v>46.135869839999998</v>
      </c>
      <c r="C192" s="56">
        <f t="shared" si="58"/>
        <v>44.327297663999992</v>
      </c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>
      <c r="A193" s="64"/>
      <c r="B193" s="55">
        <f>Parâmetros!D182*0.04*47.9982</f>
        <v>42.180818160000001</v>
      </c>
      <c r="C193" s="56">
        <f t="shared" si="58"/>
        <v>43.035186119999992</v>
      </c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>
      <c r="A194" s="64"/>
      <c r="B194" s="55">
        <f>Parâmetros!D183*0.04*47.9982</f>
        <v>40.35688656</v>
      </c>
      <c r="C194" s="56">
        <f t="shared" si="58"/>
        <v>41.843459382857134</v>
      </c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>
      <c r="A195" s="64"/>
      <c r="B195" s="55">
        <f>Parâmetros!D184*0.04*47.9982</f>
        <v>42.507205919999997</v>
      </c>
      <c r="C195" s="56">
        <f t="shared" si="58"/>
        <v>40.750471799999993</v>
      </c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>
      <c r="A196" s="64"/>
      <c r="B196" s="55">
        <f>Parâmetros!D185*0.04*47.9982</f>
        <v>38.648150639999997</v>
      </c>
      <c r="C196" s="56">
        <f t="shared" si="58"/>
        <v>38.837743529999997</v>
      </c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>
      <c r="A197" s="64"/>
      <c r="B197" s="55">
        <f>Parâmetros!D186*0.04*47.9982</f>
        <v>40.376085840000002</v>
      </c>
      <c r="C197" s="56">
        <f t="shared" si="58"/>
        <v>37.253802929999999</v>
      </c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>
      <c r="A198" s="64"/>
      <c r="B198" s="55">
        <f>Parâmetros!D187*0.04*47.9982</f>
        <v>32.811569519999999</v>
      </c>
      <c r="C198" s="56">
        <f t="shared" si="58"/>
        <v>36.190642799999992</v>
      </c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>
      <c r="A199" s="64"/>
      <c r="B199" s="55">
        <f>Parâmetros!D188*0.04*47.9982</f>
        <v>29.547691919999998</v>
      </c>
      <c r="C199" s="56">
        <f t="shared" si="58"/>
        <v>35.465869980000001</v>
      </c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>
      <c r="A200" s="64"/>
      <c r="B200" s="55">
        <f>Parâmetros!D189*0.04*47.9982</f>
        <v>34.827493920000002</v>
      </c>
      <c r="C200" s="56">
        <f t="shared" ref="C200:C216" si="59">AVERAGE(B277:B284)</f>
        <v>36.707117351477997</v>
      </c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>
      <c r="A201" s="64"/>
      <c r="B201" s="55">
        <f>Parâmetros!D190*0.04*47.9982</f>
        <v>32.715573119999995</v>
      </c>
      <c r="C201" s="56">
        <f t="shared" si="59"/>
        <v>37.074354459569996</v>
      </c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>
      <c r="A202" s="64"/>
      <c r="B202" s="55">
        <f>Parâmetros!D191*0.04*47.9982</f>
        <v>37.361798880000002</v>
      </c>
      <c r="C202" s="56">
        <f t="shared" si="59"/>
        <v>37.935983587266001</v>
      </c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>
      <c r="A203" s="64"/>
      <c r="B203" s="55">
        <f>Parâmetros!D192*0.04*47.9982</f>
        <v>34.731497519999998</v>
      </c>
      <c r="C203" s="56">
        <f t="shared" si="59"/>
        <v>39.207935887265997</v>
      </c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>
      <c r="A204" s="64"/>
      <c r="B204" s="55">
        <f>Parâmetros!D193*0.04*47.9982</f>
        <v>33.886729199999998</v>
      </c>
      <c r="C204" s="56">
        <f t="shared" si="59"/>
        <v>40.465488727265999</v>
      </c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>
      <c r="A205" s="64"/>
      <c r="B205" s="55">
        <f>Parâmetros!D194*0.04*47.9982</f>
        <v>36.363436319999998</v>
      </c>
      <c r="C205" s="56">
        <f t="shared" si="59"/>
        <v>41.545448227266</v>
      </c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>
      <c r="A206" s="64"/>
      <c r="B206" s="55">
        <f>Parâmetros!D195*0.04*47.9982</f>
        <v>37.035411119999992</v>
      </c>
      <c r="C206" s="56">
        <f t="shared" si="59"/>
        <v>42.833197214868001</v>
      </c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>
      <c r="A207" s="64"/>
      <c r="B207" s="55">
        <f>Parâmetros!D196*0.04*47.9982</f>
        <v>38.206567199999995</v>
      </c>
      <c r="C207" s="56">
        <f t="shared" si="59"/>
        <v>44.791142429169</v>
      </c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>
      <c r="A208" s="64"/>
      <c r="B208" s="55">
        <f>Parâmetros!D197*0.04*47.9982</f>
        <v>39.608114639999997</v>
      </c>
      <c r="C208" s="56">
        <f t="shared" si="59"/>
        <v>45.401609695787997</v>
      </c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>
      <c r="A209" s="64"/>
      <c r="B209" s="55">
        <f>Parâmetros!D198*0.04*47.9982</f>
        <v>38.801744880000001</v>
      </c>
      <c r="C209" s="56">
        <f t="shared" si="59"/>
        <v>45.221565567695997</v>
      </c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>
      <c r="A210" s="64"/>
      <c r="B210" s="55">
        <f>Parâmetros!D199*0.04*47.9982</f>
        <v>39.512118239999992</v>
      </c>
      <c r="C210" s="56">
        <f t="shared" si="59"/>
        <v>44.206342200000002</v>
      </c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>
      <c r="A211" s="64"/>
      <c r="B211" s="55">
        <f>Parâmetros!D200*0.04*47.9982</f>
        <v>38.667349919999999</v>
      </c>
      <c r="C211" s="56">
        <f t="shared" si="59"/>
        <v>42.389610330000004</v>
      </c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>
      <c r="A212" s="64"/>
      <c r="B212" s="55">
        <f>Parâmetros!D201*0.04*47.9982</f>
        <v>39.76170888</v>
      </c>
      <c r="C212" s="56">
        <f t="shared" si="59"/>
        <v>40.558478999999998</v>
      </c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>
      <c r="A213" s="64"/>
      <c r="B213" s="55">
        <f>Parâmetros!D202*0.04*47.9982</f>
        <v>39.358524000000003</v>
      </c>
      <c r="C213" s="56">
        <f t="shared" si="59"/>
        <v>38.967338669999997</v>
      </c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>
      <c r="A214" s="64"/>
      <c r="B214" s="55">
        <f>Parâmetros!D203*0.04*47.9982</f>
        <v>42.77599584</v>
      </c>
      <c r="C214" s="56">
        <f t="shared" si="59"/>
        <v>37.524992760000003</v>
      </c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>
      <c r="A215" s="64"/>
      <c r="B215" s="137"/>
      <c r="C215" s="56">
        <f t="shared" si="59"/>
        <v>36.500231190000001</v>
      </c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>
      <c r="A216" s="64"/>
      <c r="B216" s="137"/>
      <c r="C216" s="56">
        <f t="shared" si="59"/>
        <v>35.362331005714289</v>
      </c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>
      <c r="A217" s="64"/>
      <c r="B217" s="137"/>
      <c r="C217" s="56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>
      <c r="A218" s="64"/>
      <c r="B218" s="137"/>
      <c r="C218" s="56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>
      <c r="A219" s="64"/>
      <c r="B219" s="137"/>
      <c r="C219" s="56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>
      <c r="A220" s="64"/>
      <c r="B220" s="137"/>
      <c r="C220" s="56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>
      <c r="A221" s="64"/>
      <c r="B221" s="137"/>
      <c r="C221" s="56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>
      <c r="A222" s="64"/>
      <c r="B222" s="137"/>
      <c r="C222" s="56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>
      <c r="A223" s="64"/>
      <c r="B223" s="137"/>
      <c r="C223" s="56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>
      <c r="A224" s="64"/>
      <c r="B224" s="137"/>
      <c r="C224" s="56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>
      <c r="A225" s="64"/>
      <c r="B225" s="137"/>
      <c r="C225" s="56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>
      <c r="A226" s="64"/>
      <c r="B226" s="137"/>
      <c r="C226" s="56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>
      <c r="A227" s="64"/>
      <c r="B227" s="137"/>
      <c r="C227" s="56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>
      <c r="A228" s="64"/>
      <c r="B228" s="137"/>
      <c r="C228" s="56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>
      <c r="A229" s="64"/>
      <c r="B229" s="137"/>
      <c r="C229" s="56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>
      <c r="A230" s="64"/>
      <c r="B230" s="137"/>
      <c r="C230" s="56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>
      <c r="A231" s="64"/>
      <c r="B231" s="137"/>
      <c r="C231" s="56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>
      <c r="A232" s="64"/>
      <c r="B232" s="137"/>
      <c r="C232" s="56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>
      <c r="A233" s="64"/>
      <c r="B233" s="137"/>
      <c r="C233" s="56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>
      <c r="A234" s="64"/>
      <c r="B234" s="137"/>
      <c r="C234" s="56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>
      <c r="A235" s="64"/>
      <c r="B235" s="137"/>
      <c r="C235" s="56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>
      <c r="A236" s="64"/>
      <c r="B236" s="137"/>
      <c r="C236" s="56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>
      <c r="A237" s="64"/>
      <c r="B237" s="137"/>
      <c r="C237" s="56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>
      <c r="A238" s="64"/>
      <c r="B238" s="137"/>
      <c r="C238" s="56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>
      <c r="A239" s="64"/>
      <c r="B239" s="137"/>
      <c r="C239" s="56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>
      <c r="A240" s="64"/>
      <c r="B240" s="137"/>
      <c r="C240" s="56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>
      <c r="A241" s="64"/>
      <c r="B241" s="137"/>
      <c r="C241" s="56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>
      <c r="A242" s="64"/>
      <c r="B242" s="137"/>
      <c r="C242" s="56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>
      <c r="A243" s="64"/>
      <c r="B243" s="137"/>
      <c r="C243" s="56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>
      <c r="A244" s="64"/>
      <c r="B244" s="137"/>
      <c r="C244" s="56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>
      <c r="A245" s="64"/>
      <c r="B245" s="137"/>
      <c r="C245" s="56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>
      <c r="A246" s="64"/>
      <c r="B246" s="137"/>
      <c r="C246" s="56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>
      <c r="A247" s="64"/>
      <c r="B247" s="137"/>
      <c r="C247" s="56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>
      <c r="A248" s="64"/>
      <c r="B248" s="137"/>
      <c r="C248" s="56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>
      <c r="A249" s="64"/>
      <c r="B249" s="137"/>
      <c r="C249" s="56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>
      <c r="A250" s="64"/>
      <c r="B250" s="137"/>
      <c r="C250" s="56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>
      <c r="A251" s="64"/>
      <c r="B251" s="137"/>
      <c r="C251" s="56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>
      <c r="A252" s="64"/>
      <c r="B252" s="137"/>
      <c r="C252" s="56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>
      <c r="A253" s="64"/>
      <c r="B253" s="137"/>
      <c r="C253" s="56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>
      <c r="A254" s="64"/>
      <c r="B254" s="137"/>
      <c r="C254" s="56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>
      <c r="A255" s="64"/>
      <c r="B255" s="137"/>
      <c r="C255" s="56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>
      <c r="A256" s="64"/>
      <c r="B256" s="137"/>
      <c r="C256" s="56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>
      <c r="A257" s="64"/>
      <c r="B257" s="137"/>
      <c r="C257" s="56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>
      <c r="A258" s="64"/>
      <c r="B258" s="137"/>
      <c r="C258" s="56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>
      <c r="A259" s="64"/>
      <c r="B259" s="137"/>
      <c r="C259" s="56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>
      <c r="A260" s="64"/>
      <c r="B260" s="137"/>
      <c r="C260" s="56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>
      <c r="A261" s="64"/>
      <c r="B261" s="137"/>
      <c r="C261" s="56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>
      <c r="A262" s="64"/>
      <c r="B262" s="137"/>
      <c r="C262" s="56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>
      <c r="A263" s="64"/>
      <c r="B263" s="137"/>
      <c r="C263" s="56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>
      <c r="A264" s="64"/>
      <c r="B264" s="137"/>
      <c r="C264" s="56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>
      <c r="A265" s="64"/>
      <c r="B265" s="55">
        <f>Parâmetros!D254*0.04*47.9982</f>
        <v>47.191830239999994</v>
      </c>
      <c r="C265" s="56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>
      <c r="A266" s="64"/>
      <c r="B266" s="55">
        <f>Parâmetros!D255*0.04*47.9982</f>
        <v>46.2702648</v>
      </c>
      <c r="C266" s="56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>
      <c r="A267" s="64"/>
      <c r="B267" s="55">
        <f>Parâmetros!D256*0.04*47.9982</f>
        <v>43.121582879999998</v>
      </c>
      <c r="C267" s="56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>
      <c r="A268" s="64"/>
      <c r="B268" s="55">
        <f>Parâmetros!D257*0.04*47.9982</f>
        <v>42.200017439999996</v>
      </c>
      <c r="C268" s="56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>
      <c r="A269" s="64"/>
      <c r="B269" s="55">
        <f>Parâmetros!D258*0.04*47.9982</f>
        <v>42.852792960000002</v>
      </c>
      <c r="C269" s="56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>
      <c r="A270" s="64"/>
      <c r="B270" s="55">
        <f>Parâmetros!D259*0.04*47.9982</f>
        <v>36.574628400000002</v>
      </c>
      <c r="C270" s="56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>
      <c r="A271" s="64"/>
      <c r="B271" s="55">
        <f>Parâmetros!D260*0.04*47.9982</f>
        <v>34.69309896</v>
      </c>
      <c r="C271" s="56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>
      <c r="A272" s="64"/>
      <c r="B272" s="55">
        <f>Parâmetros!D261*0.04*47.9982</f>
        <v>33.099558719999997</v>
      </c>
      <c r="C272" s="56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>
      <c r="A273" s="64"/>
      <c r="B273" s="55">
        <f>Parâmetros!D262*0.04*47.9982</f>
        <v>31.890004079999997</v>
      </c>
      <c r="C273" s="56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>
      <c r="A274" s="64"/>
      <c r="B274" s="55">
        <f>Parâmetros!D263*0.04*47.9982</f>
        <v>33.598739999999999</v>
      </c>
      <c r="C274" s="56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>
      <c r="A275" s="64"/>
      <c r="B275" s="55">
        <f>Parâmetros!D264*0.04*47.9982</f>
        <v>34.616301839999998</v>
      </c>
      <c r="C275" s="56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>
      <c r="A276" s="64"/>
      <c r="B276" s="55">
        <f>Parâmetros!D265*0.04*47.9982</f>
        <v>36.401834880000003</v>
      </c>
      <c r="C276" s="56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>
      <c r="A277" s="64"/>
      <c r="B277" s="55">
        <f>Parâmetros!D266*0.04*47.9982</f>
        <v>37.688186639999998</v>
      </c>
      <c r="C277" s="56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>
      <c r="A278" s="64"/>
      <c r="B278" s="55">
        <f>Parâmetros!D267*0.04*47.9982</f>
        <v>37.304201039999995</v>
      </c>
      <c r="C278" s="56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>
      <c r="A279" s="64"/>
      <c r="B279" s="55">
        <f>Parâmetros!D268*0.04*47.9982</f>
        <v>38.628951360000002</v>
      </c>
      <c r="C279" s="56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>
      <c r="A280" s="64"/>
      <c r="B280" s="55">
        <f>Parâmetros!D269*0.04*47.9982</f>
        <v>38.763346320000004</v>
      </c>
      <c r="C280" s="56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>
      <c r="A281" s="64"/>
      <c r="B281" s="55">
        <f>Parâmetros!D270*0.04*47.9982</f>
        <v>38.091371519999996</v>
      </c>
      <c r="C281" s="56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>
      <c r="A282" s="64"/>
      <c r="B282" s="55">
        <f>Parâmetros!D271*0.04*47.9982</f>
        <v>36.083468579184</v>
      </c>
      <c r="C282" s="56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>
      <c r="A283" s="64"/>
      <c r="B283" s="55">
        <f>Parâmetros!D272*0.04*47.9982</f>
        <v>27.515619005591997</v>
      </c>
      <c r="C283" s="56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>
      <c r="A284" s="64"/>
      <c r="B284" s="55">
        <f>Parâmetros!D273*0.04*47.9982</f>
        <v>39.581794347047996</v>
      </c>
      <c r="C284" s="56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>
      <c r="A285" s="64"/>
      <c r="B285" s="55">
        <f>Parâmetros!D274*0.04*47.9982</f>
        <v>40.626083504736002</v>
      </c>
      <c r="C285" s="56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>
      <c r="A286" s="64"/>
      <c r="B286" s="55">
        <f>Parâmetros!D275*0.04*47.9982</f>
        <v>44.197234061567997</v>
      </c>
      <c r="C286" s="56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>
      <c r="A287" s="64"/>
      <c r="B287" s="55">
        <f>Parâmetros!D276*0.04*47.9982</f>
        <v>48.804569760000007</v>
      </c>
      <c r="C287" s="56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>
      <c r="A288" s="64"/>
      <c r="B288" s="55">
        <f>Parâmetros!D277*0.04*47.9982</f>
        <v>48.823769040000002</v>
      </c>
      <c r="C288" s="56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>
      <c r="A289" s="64"/>
      <c r="B289" s="55">
        <f>Parâmetros!D278*0.04*47.9982</f>
        <v>46.731047519999997</v>
      </c>
      <c r="C289" s="56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>
      <c r="A290" s="64"/>
      <c r="B290" s="55">
        <f>Parâmetros!D279*0.04*47.9982</f>
        <v>46.385460479999999</v>
      </c>
      <c r="C290" s="56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>
      <c r="A291" s="64"/>
      <c r="B291" s="55">
        <f>Parâmetros!D280*0.04*47.9982</f>
        <v>43.179180719999998</v>
      </c>
      <c r="C291" s="56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>
      <c r="A292" s="64"/>
      <c r="B292" s="55">
        <f>Parâmetros!D281*0.04*47.9982</f>
        <v>44.46553248</v>
      </c>
      <c r="C292" s="56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>
      <c r="A293" s="64"/>
      <c r="B293" s="55">
        <f>Parâmetros!D282*0.04*47.9982</f>
        <v>39.185730479999997</v>
      </c>
      <c r="C293" s="56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>
      <c r="A294" s="64"/>
      <c r="B294" s="55">
        <f>Parâmetros!D283*0.04*47.9982</f>
        <v>36.075447119999993</v>
      </c>
      <c r="C294" s="56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>
      <c r="A295" s="64"/>
      <c r="B295" s="55">
        <f>Parâmetros!D284*0.04*47.9982</f>
        <v>34.2707148</v>
      </c>
      <c r="C295" s="56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>
      <c r="A296" s="64"/>
      <c r="B296" s="55">
        <f>Parâmetros!D285*0.04*47.9982</f>
        <v>34.174718400000003</v>
      </c>
      <c r="C296" s="56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>
      <c r="A297" s="64"/>
      <c r="B297" s="55">
        <f>Parâmetros!D286*0.04*47.9982</f>
        <v>34.001924879999997</v>
      </c>
      <c r="C297" s="56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>
      <c r="A298" s="64"/>
      <c r="B298" s="55">
        <f>Parâmetros!D287*0.04*47.9982</f>
        <v>34.846693199999997</v>
      </c>
      <c r="C298" s="56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>
      <c r="A299" s="64"/>
      <c r="B299" s="55">
        <f>Parâmetros!D288*0.04*47.9982</f>
        <v>34.981088159999999</v>
      </c>
      <c r="C299" s="56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>
      <c r="A300" s="64"/>
      <c r="B300" s="55"/>
      <c r="C300" s="56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>
      <c r="A301" s="64"/>
      <c r="B301" s="55"/>
      <c r="C301" s="56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>
      <c r="A302" s="64"/>
      <c r="B302" s="55"/>
      <c r="C302" s="56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>
      <c r="A303" s="64"/>
      <c r="B303" s="55"/>
      <c r="C303" s="56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>
      <c r="A304" s="64"/>
      <c r="B304" s="55"/>
      <c r="C304" s="56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>
      <c r="A305" s="64"/>
      <c r="B305" s="55"/>
      <c r="C305" s="56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>
      <c r="A306" s="64"/>
      <c r="B306" s="55"/>
      <c r="C306" s="56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>
      <c r="A307" s="64"/>
      <c r="B307" s="55"/>
      <c r="C307" s="56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>
      <c r="A308" s="64"/>
      <c r="B308" s="55"/>
      <c r="C308" s="56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>
      <c r="A309" s="64"/>
      <c r="B309" s="55"/>
      <c r="C309" s="56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>
      <c r="A310" s="64"/>
      <c r="B310" s="55"/>
      <c r="C310" s="56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>
      <c r="A311" s="64"/>
      <c r="B311" s="55"/>
      <c r="C311" s="56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>
      <c r="A312" s="64"/>
      <c r="B312" s="55"/>
      <c r="C312" s="56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>
      <c r="A313" s="64"/>
      <c r="B313" s="55"/>
      <c r="C313" s="56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>
      <c r="A314" s="64"/>
      <c r="B314" s="55"/>
      <c r="C314" s="56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>
      <c r="A315" s="64"/>
      <c r="B315" s="55"/>
      <c r="C315" s="56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>
      <c r="A316" s="64"/>
      <c r="B316" s="55"/>
      <c r="C316" s="56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>
      <c r="A317" s="64"/>
      <c r="B317" s="55"/>
      <c r="C317" s="56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>
      <c r="A318" s="64"/>
      <c r="B318" s="55"/>
      <c r="C318" s="56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>
      <c r="A319" s="64"/>
      <c r="B319" s="55"/>
      <c r="C319" s="56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>
      <c r="A320" s="64"/>
      <c r="B320" s="55"/>
      <c r="C320" s="56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>
      <c r="A321" s="64"/>
      <c r="B321" s="55"/>
      <c r="C321" s="56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>
      <c r="A322" s="64"/>
      <c r="B322" s="55"/>
      <c r="C322" s="56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>
      <c r="A323" s="64"/>
      <c r="B323" s="55"/>
      <c r="C323" s="56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>
      <c r="A324" s="64"/>
      <c r="B324" s="55"/>
      <c r="C324" s="56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>
      <c r="A325" s="64"/>
      <c r="B325" s="55"/>
      <c r="C325" s="56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>
      <c r="A326" s="64"/>
      <c r="B326" s="55"/>
      <c r="C326" s="56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>
      <c r="A327" s="64"/>
      <c r="B327" s="55"/>
      <c r="C327" s="56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>
      <c r="A328" s="64"/>
      <c r="B328" s="55"/>
      <c r="C328" s="56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>
      <c r="A329" s="64"/>
      <c r="B329" s="55"/>
      <c r="C329" s="56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>
      <c r="A330" s="64"/>
      <c r="B330" s="55"/>
      <c r="C330" s="56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>
      <c r="A331" s="64"/>
      <c r="B331" s="55"/>
      <c r="C331" s="56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>
      <c r="A332" s="64"/>
      <c r="B332" s="55"/>
      <c r="C332" s="56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>
      <c r="A333" s="64"/>
      <c r="B333" s="55"/>
      <c r="C333" s="56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>
      <c r="A334" s="64"/>
      <c r="B334" s="55"/>
      <c r="C334" s="56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>
      <c r="A335" s="64"/>
      <c r="B335" s="55"/>
      <c r="C335" s="56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>
      <c r="A336" s="64"/>
      <c r="B336" s="55"/>
      <c r="C336" s="56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>
      <c r="A337" s="64"/>
      <c r="B337" s="55"/>
      <c r="C337" s="56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>
      <c r="A338" s="64"/>
      <c r="B338" s="55"/>
      <c r="C338" s="56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>
      <c r="A339" s="64"/>
      <c r="B339" s="55"/>
      <c r="C339" s="56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>
      <c r="A340" s="64"/>
      <c r="B340" s="55"/>
      <c r="C340" s="56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>
      <c r="A341" s="64"/>
      <c r="B341" s="55"/>
      <c r="C341" s="56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>
      <c r="A342" s="64"/>
      <c r="B342" s="55"/>
      <c r="C342" s="56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>
      <c r="A343" s="64"/>
      <c r="B343" s="55"/>
      <c r="C343" s="56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>
      <c r="A344" s="64"/>
      <c r="B344" s="55"/>
      <c r="C344" s="56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>
      <c r="A345" s="64"/>
      <c r="B345" s="55"/>
      <c r="C345" s="56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>
      <c r="A346" s="64"/>
      <c r="B346" s="55"/>
      <c r="C346" s="56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>
      <c r="A347" s="64"/>
      <c r="B347" s="55"/>
      <c r="C347" s="56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>
      <c r="A348" s="64"/>
      <c r="B348" s="55"/>
      <c r="C348" s="56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>
      <c r="A349" s="64"/>
      <c r="B349" s="55"/>
      <c r="C349" s="56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>
      <c r="A350" s="64"/>
      <c r="B350" s="55"/>
      <c r="C350" s="56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>
      <c r="A351" s="64"/>
      <c r="B351" s="55"/>
      <c r="C351" s="56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>
      <c r="A352" s="64"/>
      <c r="B352" s="55"/>
      <c r="C352" s="56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>
      <c r="A353" s="64"/>
      <c r="B353" s="55"/>
      <c r="C353" s="56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>
      <c r="A354" s="64"/>
      <c r="B354" s="55"/>
      <c r="C354" s="56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>
      <c r="A355" s="64"/>
      <c r="B355" s="55"/>
      <c r="C355" s="56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>
      <c r="A356" s="64"/>
      <c r="B356" s="55"/>
      <c r="C356" s="56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>
      <c r="A357" s="64"/>
      <c r="B357" s="55"/>
      <c r="C357" s="56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>
      <c r="A358" s="64"/>
      <c r="B358" s="55"/>
      <c r="C358" s="56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>
      <c r="A359" s="64"/>
      <c r="B359" s="55"/>
      <c r="C359" s="56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>
      <c r="A360" s="64"/>
      <c r="B360" s="55"/>
      <c r="C360" s="56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>
      <c r="A361" s="64"/>
      <c r="B361" s="55"/>
      <c r="C361" s="56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>
      <c r="A362" s="64"/>
      <c r="B362" s="55"/>
      <c r="C362" s="56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>
      <c r="A363" s="64"/>
      <c r="B363" s="55"/>
      <c r="C363" s="56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>
      <c r="A364" s="64"/>
      <c r="B364" s="55"/>
      <c r="C364" s="56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>
      <c r="A365" s="64"/>
      <c r="B365" s="55"/>
      <c r="C365" s="56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>
      <c r="A366" s="64"/>
      <c r="B366" s="55"/>
      <c r="C366" s="56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>
      <c r="A367" s="64"/>
      <c r="B367" s="55"/>
      <c r="C367" s="56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>
      <c r="A368" s="64"/>
      <c r="B368" s="55"/>
      <c r="C368" s="56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>
      <c r="A369" s="64"/>
      <c r="B369" s="55"/>
      <c r="C369" s="56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>
      <c r="A370" s="64"/>
      <c r="B370" s="55"/>
      <c r="C370" s="56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>
      <c r="A371" s="64"/>
      <c r="B371" s="55"/>
      <c r="C371" s="56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>
      <c r="A372" s="64"/>
      <c r="B372" s="55"/>
      <c r="C372" s="56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>
      <c r="A373" s="64"/>
      <c r="B373" s="55"/>
      <c r="C373" s="56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>
      <c r="A374" s="64"/>
      <c r="B374" s="55"/>
      <c r="C374" s="56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>
      <c r="A375" s="64"/>
      <c r="B375" s="55"/>
      <c r="C375" s="56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>
      <c r="A376" s="64"/>
      <c r="B376" s="55"/>
      <c r="C376" s="56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>
      <c r="A377" s="64"/>
      <c r="B377" s="55"/>
      <c r="C377" s="56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>
      <c r="A378" s="64"/>
      <c r="B378" s="55"/>
      <c r="C378" s="56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>
      <c r="A379" s="64"/>
      <c r="B379" s="55"/>
      <c r="C379" s="56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>
      <c r="A380" s="64"/>
      <c r="B380" s="55"/>
      <c r="C380" s="56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>
      <c r="A381" s="64"/>
      <c r="B381" s="55"/>
      <c r="C381" s="56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>
      <c r="A382" s="64"/>
      <c r="B382" s="55"/>
      <c r="C382" s="56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>
      <c r="A383" s="64"/>
      <c r="B383" s="55"/>
      <c r="C383" s="56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>
      <c r="A384" s="64"/>
      <c r="B384" s="55"/>
      <c r="C384" s="56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>
      <c r="A385" s="64"/>
      <c r="B385" s="55"/>
      <c r="C385" s="56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>
      <c r="A386" s="64"/>
      <c r="B386" s="55"/>
      <c r="C386" s="56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>
      <c r="A387" s="64"/>
      <c r="B387" s="55"/>
      <c r="C387" s="56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>
      <c r="A388" s="64"/>
      <c r="B388" s="55"/>
      <c r="C388" s="56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>
      <c r="A389" s="64"/>
      <c r="B389" s="55"/>
      <c r="C389" s="56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>
      <c r="A390" s="64"/>
      <c r="B390" s="55"/>
      <c r="C390" s="56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>
      <c r="A391" s="64"/>
      <c r="B391" s="55"/>
      <c r="C391" s="56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>
      <c r="A392" s="64"/>
      <c r="B392" s="55"/>
      <c r="C392" s="56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>
      <c r="A393" s="64"/>
      <c r="B393" s="55"/>
      <c r="C393" s="56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>
      <c r="A394" s="64"/>
      <c r="B394" s="55"/>
      <c r="C394" s="56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>
      <c r="A395" s="64"/>
      <c r="B395" s="55"/>
      <c r="C395" s="56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>
      <c r="A396" s="64"/>
      <c r="B396" s="55"/>
      <c r="C396" s="56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>
      <c r="A397" s="64"/>
      <c r="B397" s="55"/>
      <c r="C397" s="56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>
      <c r="A398" s="64"/>
      <c r="B398" s="55"/>
      <c r="C398" s="56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>
      <c r="A399" s="64"/>
      <c r="B399" s="55"/>
      <c r="C399" s="56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>
      <c r="A400" s="64"/>
      <c r="B400" s="55"/>
      <c r="C400" s="56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>
      <c r="A401" s="64"/>
      <c r="B401" s="55"/>
      <c r="C401" s="56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>
      <c r="A402" s="64"/>
      <c r="B402" s="55"/>
      <c r="C402" s="56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>
      <c r="A403" s="64"/>
      <c r="B403" s="55"/>
      <c r="C403" s="56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>
      <c r="A404" s="64"/>
      <c r="B404" s="55"/>
      <c r="C404" s="56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>
      <c r="A405" s="64"/>
      <c r="B405" s="55"/>
      <c r="C405" s="56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>
      <c r="A406" s="64"/>
      <c r="B406" s="55"/>
      <c r="C406" s="56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>
      <c r="A407" s="64"/>
      <c r="B407" s="55"/>
      <c r="C407" s="56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>
      <c r="A408" s="64"/>
      <c r="B408" s="55"/>
      <c r="C408" s="56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>
      <c r="A409" s="64"/>
      <c r="B409" s="55"/>
      <c r="C409" s="56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>
      <c r="A410" s="64"/>
      <c r="B410" s="55"/>
      <c r="C410" s="56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>
      <c r="A411" s="64"/>
      <c r="B411" s="55"/>
      <c r="C411" s="56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>
      <c r="A412" s="64"/>
      <c r="B412" s="55"/>
      <c r="C412" s="56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>
      <c r="A413" s="64"/>
      <c r="B413" s="55"/>
      <c r="C413" s="56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>
      <c r="A414" s="64"/>
      <c r="B414" s="55"/>
      <c r="C414" s="56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>
      <c r="A415" s="64"/>
      <c r="B415" s="55"/>
      <c r="C415" s="56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>
      <c r="A416" s="64"/>
      <c r="B416" s="55"/>
      <c r="C416" s="56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>
      <c r="A417" s="64"/>
      <c r="B417" s="55"/>
      <c r="C417" s="56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>
      <c r="A418" s="64"/>
      <c r="B418" s="55"/>
      <c r="C418" s="56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>
      <c r="A419" s="64"/>
      <c r="B419" s="55"/>
      <c r="C419" s="56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>
      <c r="A420" s="64"/>
      <c r="B420" s="55"/>
      <c r="C420" s="56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>
      <c r="A421" s="64"/>
      <c r="B421" s="55"/>
      <c r="C421" s="56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>
      <c r="A422" s="64"/>
      <c r="B422" s="55"/>
      <c r="C422" s="56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>
      <c r="A423" s="64"/>
      <c r="B423" s="55"/>
      <c r="C423" s="56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>
      <c r="A424" s="64"/>
      <c r="B424" s="55"/>
      <c r="C424" s="56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>
      <c r="A425" s="64"/>
      <c r="B425" s="55"/>
      <c r="C425" s="56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>
      <c r="A426" s="64"/>
      <c r="B426" s="55"/>
      <c r="C426" s="56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>
      <c r="A427" s="64"/>
      <c r="B427" s="55"/>
      <c r="C427" s="56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>
      <c r="A428" s="64"/>
      <c r="B428" s="55"/>
      <c r="C428" s="56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>
      <c r="A429" s="64"/>
      <c r="B429" s="55"/>
      <c r="C429" s="56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>
      <c r="A430" s="64"/>
      <c r="B430" s="55"/>
      <c r="C430" s="56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>
      <c r="A431" s="64"/>
      <c r="B431" s="55"/>
      <c r="C431" s="56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>
      <c r="A432" s="64"/>
      <c r="B432" s="55"/>
      <c r="C432" s="56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>
      <c r="A433" s="64"/>
      <c r="B433" s="55"/>
      <c r="C433" s="56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>
      <c r="A434" s="64"/>
      <c r="B434" s="55"/>
      <c r="C434" s="56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>
      <c r="A435" s="64"/>
      <c r="B435" s="55"/>
      <c r="C435" s="56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>
      <c r="A436" s="64"/>
      <c r="B436" s="55"/>
      <c r="C436" s="56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>
      <c r="A437" s="64"/>
      <c r="B437" s="55"/>
      <c r="C437" s="56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>
      <c r="A438" s="64"/>
      <c r="B438" s="55"/>
      <c r="C438" s="56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>
      <c r="A439" s="64"/>
      <c r="B439" s="55"/>
      <c r="C439" s="56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>
      <c r="A440" s="64"/>
      <c r="B440" s="55"/>
      <c r="C440" s="56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>
      <c r="A441" s="64"/>
      <c r="B441" s="55"/>
      <c r="C441" s="56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>
      <c r="A442" s="64"/>
      <c r="B442" s="55"/>
      <c r="C442" s="56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>
      <c r="A443" s="64"/>
      <c r="B443" s="55"/>
      <c r="C443" s="56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>
      <c r="A444" s="64"/>
      <c r="B444" s="55"/>
      <c r="C444" s="56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>
      <c r="A445" s="64"/>
      <c r="B445" s="55"/>
      <c r="C445" s="56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>
      <c r="A446" s="64"/>
      <c r="B446" s="55"/>
      <c r="C446" s="56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>
      <c r="A447" s="64"/>
      <c r="B447" s="55"/>
      <c r="C447" s="56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>
      <c r="A448" s="64"/>
      <c r="B448" s="55"/>
      <c r="C448" s="56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>
      <c r="A449" s="64"/>
      <c r="B449" s="55"/>
      <c r="C449" s="56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>
      <c r="A450" s="64"/>
      <c r="B450" s="55"/>
      <c r="C450" s="56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>
      <c r="A451" s="64"/>
      <c r="B451" s="55"/>
      <c r="C451" s="56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>
      <c r="A452" s="64"/>
      <c r="B452" s="55"/>
      <c r="C452" s="56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>
      <c r="A453" s="64"/>
      <c r="B453" s="55"/>
      <c r="C453" s="56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>
      <c r="A454" s="64"/>
      <c r="B454" s="55"/>
      <c r="C454" s="56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>
      <c r="A455" s="64"/>
      <c r="B455" s="55"/>
      <c r="C455" s="56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>
      <c r="A456" s="64"/>
      <c r="B456" s="55"/>
      <c r="C456" s="56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>
      <c r="A457" s="64"/>
      <c r="B457" s="55"/>
      <c r="C457" s="56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>
      <c r="A458" s="64"/>
      <c r="B458" s="55"/>
      <c r="C458" s="56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>
      <c r="A459" s="64"/>
      <c r="B459" s="55"/>
      <c r="C459" s="56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>
      <c r="A460" s="64"/>
      <c r="B460" s="55"/>
      <c r="C460" s="56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>
      <c r="A461" s="64"/>
      <c r="B461" s="55"/>
      <c r="C461" s="56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>
      <c r="A462" s="64"/>
      <c r="B462" s="55"/>
      <c r="C462" s="56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>
      <c r="A463" s="64"/>
      <c r="B463" s="55"/>
      <c r="C463" s="56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>
      <c r="A464" s="64"/>
      <c r="B464" s="55"/>
      <c r="C464" s="56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>
      <c r="A465" s="64"/>
      <c r="B465" s="55"/>
      <c r="C465" s="56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>
      <c r="A466" s="64"/>
      <c r="B466" s="55"/>
      <c r="C466" s="56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>
      <c r="A467" s="64"/>
      <c r="B467" s="55"/>
      <c r="C467" s="56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>
      <c r="A468" s="64"/>
      <c r="B468" s="55"/>
      <c r="C468" s="56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>
      <c r="A469" s="64"/>
      <c r="B469" s="55"/>
      <c r="C469" s="56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>
      <c r="A470" s="64"/>
      <c r="B470" s="55"/>
      <c r="C470" s="56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>
      <c r="A471" s="64"/>
      <c r="B471" s="55"/>
      <c r="C471" s="56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>
      <c r="A472" s="64"/>
      <c r="B472" s="55"/>
      <c r="C472" s="56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>
      <c r="A473" s="64"/>
      <c r="B473" s="55"/>
      <c r="C473" s="56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>
      <c r="A474" s="64"/>
      <c r="B474" s="55"/>
      <c r="C474" s="56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>
      <c r="A475" s="64"/>
      <c r="B475" s="55"/>
      <c r="C475" s="56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>
      <c r="A476" s="64"/>
      <c r="B476" s="55"/>
      <c r="C476" s="56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>
      <c r="A477" s="64"/>
      <c r="B477" s="55"/>
      <c r="C477" s="56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>
      <c r="A478" s="64"/>
      <c r="B478" s="55"/>
      <c r="C478" s="56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>
      <c r="A479" s="64"/>
      <c r="B479" s="55"/>
      <c r="C479" s="56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>
      <c r="A480" s="64"/>
      <c r="B480" s="55"/>
      <c r="C480" s="56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>
      <c r="A481" s="64"/>
      <c r="B481" s="55"/>
      <c r="C481" s="56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>
      <c r="A482" s="64"/>
      <c r="B482" s="55"/>
      <c r="C482" s="56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>
      <c r="A483" s="64"/>
      <c r="B483" s="55"/>
      <c r="C483" s="56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>
      <c r="A484" s="64"/>
      <c r="B484" s="55"/>
      <c r="C484" s="56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>
      <c r="A485" s="64"/>
      <c r="B485" s="55"/>
      <c r="C485" s="56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>
      <c r="A486" s="64"/>
      <c r="B486" s="55"/>
      <c r="C486" s="56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>
      <c r="A487" s="64"/>
      <c r="B487" s="55"/>
      <c r="C487" s="56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>
      <c r="A488" s="64"/>
      <c r="B488" s="55"/>
      <c r="C488" s="56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>
      <c r="A489" s="64"/>
      <c r="B489" s="55"/>
      <c r="C489" s="56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>
      <c r="A490" s="64"/>
      <c r="B490" s="55"/>
      <c r="C490" s="56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>
      <c r="A491" s="64"/>
      <c r="B491" s="55"/>
      <c r="C491" s="56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>
      <c r="A492" s="64"/>
      <c r="B492" s="55"/>
      <c r="C492" s="56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>
      <c r="A493" s="64"/>
      <c r="B493" s="55"/>
      <c r="C493" s="56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>
      <c r="A494" s="64"/>
      <c r="B494" s="55"/>
      <c r="C494" s="56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>
      <c r="A495" s="64"/>
      <c r="B495" s="55"/>
      <c r="C495" s="56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>
      <c r="A496" s="64"/>
      <c r="B496" s="55"/>
      <c r="C496" s="56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>
      <c r="A497" s="64"/>
      <c r="B497" s="55"/>
      <c r="C497" s="56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>
      <c r="A498" s="64"/>
      <c r="B498" s="55"/>
      <c r="C498" s="56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>
      <c r="A499" s="64"/>
      <c r="B499" s="55"/>
      <c r="C499" s="56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>
      <c r="A500" s="64"/>
      <c r="B500" s="55"/>
      <c r="C500" s="56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>
      <c r="A501" s="64"/>
      <c r="B501" s="55"/>
      <c r="C501" s="56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>
      <c r="A502" s="64"/>
      <c r="B502" s="55"/>
      <c r="C502" s="56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>
      <c r="A503" s="64"/>
      <c r="B503" s="55"/>
      <c r="C503" s="56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>
      <c r="A504" s="64"/>
      <c r="B504" s="55"/>
      <c r="C504" s="56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>
      <c r="A505" s="64"/>
      <c r="B505" s="55"/>
      <c r="C505" s="56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>
      <c r="A506" s="64"/>
      <c r="B506" s="55"/>
      <c r="C506" s="56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>
      <c r="A507" s="64"/>
      <c r="B507" s="55"/>
      <c r="C507" s="56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>
      <c r="A508" s="64"/>
      <c r="B508" s="55"/>
      <c r="C508" s="56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>
      <c r="A509" s="64"/>
      <c r="B509" s="55"/>
      <c r="C509" s="56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>
      <c r="A510" s="64"/>
      <c r="B510" s="55"/>
      <c r="C510" s="56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>
      <c r="A511" s="64"/>
      <c r="B511" s="55"/>
      <c r="C511" s="56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>
      <c r="A512" s="64"/>
      <c r="B512" s="55"/>
      <c r="C512" s="56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>
      <c r="A513" s="64"/>
      <c r="B513" s="55"/>
      <c r="C513" s="56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>
      <c r="A514" s="64"/>
      <c r="B514" s="55"/>
      <c r="C514" s="56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>
      <c r="A515" s="64"/>
      <c r="B515" s="55"/>
      <c r="C515" s="56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>
      <c r="A516" s="64"/>
      <c r="B516" s="55"/>
      <c r="C516" s="56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>
      <c r="A517" s="64"/>
      <c r="B517" s="55"/>
      <c r="C517" s="56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>
      <c r="A518" s="64"/>
      <c r="B518" s="55"/>
      <c r="C518" s="56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>
      <c r="A519" s="64"/>
      <c r="B519" s="55"/>
      <c r="C519" s="56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>
      <c r="A520" s="64"/>
      <c r="B520" s="55"/>
      <c r="C520" s="56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>
      <c r="A521" s="64"/>
      <c r="B521" s="55"/>
      <c r="C521" s="56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>
      <c r="A522" s="64"/>
      <c r="B522" s="55"/>
      <c r="C522" s="56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>
      <c r="A523" s="64"/>
      <c r="B523" s="55"/>
      <c r="C523" s="56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>
      <c r="A524" s="64"/>
      <c r="B524" s="55"/>
      <c r="C524" s="56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>
      <c r="A525" s="64"/>
      <c r="B525" s="55"/>
      <c r="C525" s="56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>
      <c r="A526" s="64"/>
      <c r="B526" s="55"/>
      <c r="C526" s="56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>
      <c r="A527" s="64"/>
      <c r="B527" s="55"/>
      <c r="C527" s="56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>
      <c r="A528" s="64"/>
      <c r="B528" s="55"/>
      <c r="C528" s="56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>
      <c r="A529" s="64"/>
      <c r="B529" s="55"/>
      <c r="C529" s="56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>
      <c r="A530" s="64"/>
      <c r="B530" s="55"/>
      <c r="C530" s="56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>
      <c r="A531" s="64"/>
      <c r="B531" s="55"/>
      <c r="C531" s="56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>
      <c r="A532" s="64"/>
      <c r="B532" s="55"/>
      <c r="C532" s="56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>
      <c r="A533" s="64"/>
      <c r="B533" s="55"/>
      <c r="C533" s="56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>
      <c r="A534" s="64"/>
      <c r="B534" s="55"/>
      <c r="C534" s="56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>
      <c r="A535" s="64"/>
      <c r="B535" s="55"/>
      <c r="C535" s="56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>
      <c r="A536" s="64"/>
      <c r="B536" s="55"/>
      <c r="C536" s="56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>
      <c r="A537" s="64"/>
      <c r="B537" s="55"/>
      <c r="C537" s="56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>
      <c r="A538" s="64"/>
      <c r="B538" s="55"/>
      <c r="C538" s="56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5.75" thickBot="1">
      <c r="A539" s="64"/>
      <c r="B539" s="55"/>
      <c r="C539" s="66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>
      <c r="A540" s="64"/>
      <c r="B540" s="55"/>
      <c r="C540" s="42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>
      <c r="A541" s="64"/>
      <c r="B541" s="55"/>
      <c r="C541" s="42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>
      <c r="A542" s="64"/>
      <c r="B542" s="55"/>
      <c r="C542" s="42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>
      <c r="A543" s="64"/>
      <c r="B543" s="55"/>
      <c r="C543" s="42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>
      <c r="A544" s="64"/>
      <c r="B544" s="55"/>
      <c r="C544" s="42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>
      <c r="A545" s="64"/>
      <c r="B545" s="55"/>
      <c r="C545" s="42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>
      <c r="A546" s="64"/>
      <c r="B546" s="55"/>
      <c r="C546" s="42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>
      <c r="A547" s="64"/>
      <c r="B547" s="55"/>
      <c r="C547" s="42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>
      <c r="A548" s="64"/>
      <c r="B548" s="55"/>
      <c r="C548" s="42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>
      <c r="A549" s="64"/>
      <c r="B549" s="55"/>
      <c r="C549" s="42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>
      <c r="A550" s="64"/>
      <c r="B550" s="55"/>
      <c r="C550" s="42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>
      <c r="A551" s="64"/>
      <c r="B551" s="55"/>
      <c r="C551" s="42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>
      <c r="A552" s="64"/>
      <c r="B552" s="55"/>
      <c r="C552" s="42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>
      <c r="A553" s="64"/>
      <c r="B553" s="55"/>
      <c r="C553" s="42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>
      <c r="A554" s="64"/>
      <c r="B554" s="55"/>
      <c r="C554" s="42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>
      <c r="A555" s="64"/>
      <c r="B555" s="55"/>
      <c r="C555" s="42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>
      <c r="A556" s="64"/>
      <c r="B556" s="55"/>
      <c r="C556" s="42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>
      <c r="A557" s="64"/>
      <c r="B557" s="55"/>
      <c r="C557" s="42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>
      <c r="A558" s="64"/>
      <c r="B558" s="55"/>
      <c r="C558" s="42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>
      <c r="A559" s="64"/>
      <c r="B559" s="55"/>
      <c r="C559" s="42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>
      <c r="A560" s="64"/>
      <c r="B560" s="55"/>
      <c r="C560" s="42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>
      <c r="A561" s="64"/>
      <c r="B561" s="55"/>
      <c r="C561" s="42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>
      <c r="A562" s="64"/>
      <c r="B562" s="55"/>
      <c r="C562" s="42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>
      <c r="A563" s="64"/>
      <c r="B563" s="55"/>
      <c r="C563" s="42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>
      <c r="A564" s="64"/>
      <c r="B564" s="55"/>
      <c r="C564" s="42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>
      <c r="A565" s="64"/>
      <c r="B565" s="55"/>
      <c r="C565" s="42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>
      <c r="A566" s="64"/>
      <c r="B566" s="55"/>
      <c r="C566" s="42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>
      <c r="A567" s="64"/>
      <c r="B567" s="55"/>
      <c r="C567" s="42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>
      <c r="A568" s="64"/>
      <c r="B568" s="55"/>
      <c r="C568" s="42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>
      <c r="A569" s="64"/>
      <c r="B569" s="55"/>
      <c r="C569" s="42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>
      <c r="A570" s="64"/>
      <c r="B570" s="55"/>
      <c r="C570" s="42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>
      <c r="A571" s="64"/>
      <c r="B571" s="55"/>
      <c r="C571" s="42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>
      <c r="A572" s="64"/>
      <c r="B572" s="55"/>
      <c r="C572" s="42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>
      <c r="A573" s="64"/>
      <c r="B573" s="55"/>
      <c r="C573" s="42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>
      <c r="A574" s="64"/>
      <c r="B574" s="55"/>
      <c r="C574" s="42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>
      <c r="A575" s="64"/>
      <c r="B575" s="55"/>
      <c r="C575" s="42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>
      <c r="A576" s="64"/>
      <c r="B576" s="55"/>
      <c r="C576" s="42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>
      <c r="A577" s="64"/>
      <c r="B577" s="55"/>
      <c r="C577" s="42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>
      <c r="A578" s="64"/>
      <c r="B578" s="55"/>
      <c r="C578" s="42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>
      <c r="A579" s="64"/>
      <c r="B579" s="55"/>
      <c r="C579" s="42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>
      <c r="A580" s="64"/>
      <c r="B580" s="55"/>
      <c r="C580" s="42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>
      <c r="A581" s="64"/>
      <c r="B581" s="55"/>
      <c r="C581" s="42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>
      <c r="A582" s="64"/>
      <c r="B582" s="55"/>
      <c r="C582" s="42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>
      <c r="A583" s="64"/>
      <c r="B583" s="55"/>
      <c r="C583" s="42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>
      <c r="A584" s="64"/>
      <c r="B584" s="55"/>
      <c r="C584" s="42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>
      <c r="A585" s="64"/>
      <c r="B585" s="55"/>
      <c r="C585" s="42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>
      <c r="A586" s="64"/>
      <c r="B586" s="55"/>
      <c r="C586" s="42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>
      <c r="A587" s="64"/>
      <c r="B587" s="55"/>
      <c r="C587" s="42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>
      <c r="A588" s="64"/>
      <c r="B588" s="55"/>
      <c r="C588" s="42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>
      <c r="A589" s="64"/>
      <c r="B589" s="55"/>
      <c r="C589" s="42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>
      <c r="A590" s="64"/>
      <c r="B590" s="55"/>
      <c r="C590" s="42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>
      <c r="A591" s="64"/>
      <c r="B591" s="55"/>
      <c r="C591" s="42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>
      <c r="A592" s="64"/>
      <c r="B592" s="55"/>
      <c r="C592" s="42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>
      <c r="A593" s="64"/>
      <c r="B593" s="55"/>
      <c r="C593" s="42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>
      <c r="A594" s="64"/>
      <c r="B594" s="55"/>
      <c r="C594" s="42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>
      <c r="A595" s="64"/>
      <c r="B595" s="55"/>
      <c r="C595" s="42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>
      <c r="A596" s="64"/>
      <c r="B596" s="55"/>
      <c r="C596" s="42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>
      <c r="A597" s="64"/>
      <c r="B597" s="55"/>
      <c r="C597" s="42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>
      <c r="A598" s="64"/>
      <c r="B598" s="55"/>
      <c r="C598" s="42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>
      <c r="A599" s="64"/>
      <c r="B599" s="55"/>
      <c r="C599" s="42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>
      <c r="A600" s="64"/>
      <c r="B600" s="55"/>
      <c r="C600" s="42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>
      <c r="A601" s="64"/>
      <c r="B601" s="55"/>
      <c r="C601" s="42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>
      <c r="A602" s="64"/>
      <c r="B602" s="55"/>
      <c r="C602" s="42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>
      <c r="A603" s="64"/>
      <c r="B603" s="55"/>
      <c r="C603" s="42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>
      <c r="A604" s="64"/>
      <c r="B604" s="55"/>
      <c r="C604" s="42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>
      <c r="A605" s="64"/>
      <c r="B605" s="55"/>
      <c r="C605" s="42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>
      <c r="A606" s="64"/>
      <c r="B606" s="55"/>
      <c r="C606" s="42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>
      <c r="A607" s="64"/>
      <c r="B607" s="55"/>
      <c r="C607" s="42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>
      <c r="A608" s="64"/>
      <c r="B608" s="55"/>
      <c r="C608" s="42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>
      <c r="A609" s="64"/>
      <c r="B609" s="55"/>
      <c r="C609" s="42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>
      <c r="A610" s="64"/>
      <c r="B610" s="55"/>
      <c r="C610" s="42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>
      <c r="A611" s="64"/>
      <c r="B611" s="55"/>
      <c r="C611" s="42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>
      <c r="A612" s="64"/>
      <c r="B612" s="55"/>
      <c r="C612" s="42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>
      <c r="A613" s="64"/>
      <c r="B613" s="55"/>
      <c r="C613" s="42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>
      <c r="A614" s="64"/>
      <c r="B614" s="55"/>
      <c r="C614" s="42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>
      <c r="A615" s="64"/>
      <c r="B615" s="55"/>
      <c r="C615" s="42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>
      <c r="A616" s="64"/>
      <c r="B616" s="55"/>
      <c r="C616" s="42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>
      <c r="A617" s="64"/>
      <c r="B617" s="55"/>
      <c r="C617" s="42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>
      <c r="A618" s="64"/>
      <c r="B618" s="55"/>
      <c r="C618" s="42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>
      <c r="A619" s="64"/>
      <c r="B619" s="55"/>
      <c r="C619" s="42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>
      <c r="A620" s="64"/>
      <c r="B620" s="55"/>
      <c r="C620" s="42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>
      <c r="A621" s="64"/>
      <c r="B621" s="55"/>
      <c r="C621" s="42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>
      <c r="A622" s="64"/>
      <c r="B622" s="55"/>
      <c r="C622" s="42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>
      <c r="A623" s="64"/>
      <c r="B623" s="55"/>
      <c r="C623" s="42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>
      <c r="A624" s="64"/>
      <c r="B624" s="55"/>
      <c r="C624" s="42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>
      <c r="A625" s="64"/>
      <c r="B625" s="55"/>
      <c r="C625" s="42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>
      <c r="A626" s="64"/>
      <c r="B626" s="55"/>
      <c r="C626" s="42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>
      <c r="A627" s="64"/>
      <c r="B627" s="55"/>
      <c r="C627" s="42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>
      <c r="A628" s="64"/>
      <c r="B628" s="55"/>
      <c r="C628" s="42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>
      <c r="A629" s="64"/>
      <c r="B629" s="55"/>
      <c r="C629" s="42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>
      <c r="A630" s="64"/>
      <c r="B630" s="55"/>
      <c r="C630" s="42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>
      <c r="A631" s="64"/>
      <c r="B631" s="55"/>
      <c r="C631" s="42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>
      <c r="A632" s="64"/>
      <c r="B632" s="55"/>
      <c r="C632" s="42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>
      <c r="A633" s="64"/>
      <c r="B633" s="55"/>
      <c r="C633" s="42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>
      <c r="A634" s="64"/>
      <c r="B634" s="55"/>
      <c r="C634" s="42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>
      <c r="A635" s="64"/>
      <c r="B635" s="55"/>
      <c r="C635" s="42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>
      <c r="A636" s="64"/>
      <c r="B636" s="55"/>
      <c r="C636" s="42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>
      <c r="A637" s="64"/>
      <c r="B637" s="55"/>
      <c r="C637" s="42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>
      <c r="A638" s="64"/>
      <c r="B638" s="55"/>
      <c r="C638" s="42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>
      <c r="A639" s="64"/>
      <c r="B639" s="55"/>
      <c r="C639" s="42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>
      <c r="A640" s="64"/>
      <c r="B640" s="55"/>
      <c r="C640" s="42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>
      <c r="A641" s="64"/>
      <c r="B641" s="55"/>
      <c r="C641" s="42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>
      <c r="A642" s="64"/>
      <c r="B642" s="55"/>
      <c r="C642" s="42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>
      <c r="A643" s="64"/>
      <c r="B643" s="55"/>
      <c r="C643" s="42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>
      <c r="A644" s="64"/>
      <c r="B644" s="55"/>
      <c r="C644" s="42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>
      <c r="A645" s="64"/>
      <c r="B645" s="55"/>
      <c r="C645" s="42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>
      <c r="A646" s="64"/>
      <c r="B646" s="55"/>
      <c r="C646" s="42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>
      <c r="A647" s="64"/>
      <c r="B647" s="55"/>
      <c r="C647" s="42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>
      <c r="A648" s="64"/>
      <c r="B648" s="55"/>
      <c r="C648" s="42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>
      <c r="A649" s="64"/>
      <c r="B649" s="55"/>
      <c r="C649" s="42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>
      <c r="A650" s="64"/>
      <c r="B650" s="55"/>
      <c r="C650" s="42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>
      <c r="A651" s="64"/>
      <c r="B651" s="55"/>
      <c r="C651" s="42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>
      <c r="A652" s="64"/>
      <c r="B652" s="55"/>
      <c r="C652" s="42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>
      <c r="A653" s="64"/>
      <c r="B653" s="55"/>
      <c r="C653" s="42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>
      <c r="A654" s="64"/>
      <c r="B654" s="55"/>
      <c r="C654" s="42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>
      <c r="A655" s="64"/>
      <c r="B655" s="55"/>
      <c r="C655" s="42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>
      <c r="A656" s="64"/>
      <c r="B656" s="55"/>
      <c r="C656" s="42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>
      <c r="A657" s="64"/>
      <c r="B657" s="55"/>
      <c r="C657" s="42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>
      <c r="A658" s="64"/>
      <c r="B658" s="55"/>
      <c r="C658" s="42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>
      <c r="A659" s="64"/>
      <c r="B659" s="55"/>
      <c r="C659" s="42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>
      <c r="A660" s="64"/>
      <c r="B660" s="55"/>
      <c r="C660" s="42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>
      <c r="A661" s="64"/>
      <c r="B661" s="55"/>
      <c r="C661" s="42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>
      <c r="A662" s="64"/>
      <c r="B662" s="55"/>
      <c r="C662" s="42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>
      <c r="A663" s="64"/>
      <c r="B663" s="55"/>
      <c r="C663" s="42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>
      <c r="A664" s="64"/>
      <c r="B664" s="55"/>
      <c r="C664" s="42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>
      <c r="A665" s="64"/>
      <c r="B665" s="55"/>
      <c r="C665" s="42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>
      <c r="A666" s="64"/>
      <c r="B666" s="55"/>
      <c r="C666" s="42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>
      <c r="A667" s="64"/>
      <c r="B667" s="55"/>
      <c r="C667" s="42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>
      <c r="A668" s="64"/>
      <c r="B668" s="55"/>
      <c r="C668" s="42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>
      <c r="A669" s="64"/>
      <c r="B669" s="55"/>
      <c r="C669" s="42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>
      <c r="A670" s="64"/>
      <c r="B670" s="55"/>
      <c r="C670" s="42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>
      <c r="A671" s="64"/>
      <c r="B671" s="55"/>
      <c r="C671" s="42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>
      <c r="A672" s="64"/>
      <c r="B672" s="55"/>
      <c r="C672" s="42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>
      <c r="A673" s="64"/>
      <c r="B673" s="55"/>
      <c r="C673" s="42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>
      <c r="A674" s="64"/>
      <c r="B674" s="55"/>
      <c r="C674" s="42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>
      <c r="A675" s="64"/>
      <c r="B675" s="55"/>
      <c r="C675" s="42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>
      <c r="A676" s="64"/>
      <c r="B676" s="55"/>
      <c r="C676" s="42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>
      <c r="A677" s="64"/>
      <c r="B677" s="55"/>
      <c r="C677" s="42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>
      <c r="A678" s="64"/>
      <c r="B678" s="55"/>
      <c r="C678" s="42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>
      <c r="A679" s="64"/>
      <c r="B679" s="55"/>
      <c r="C679" s="42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>
      <c r="A680" s="64"/>
      <c r="B680" s="55"/>
      <c r="C680" s="42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>
      <c r="A681" s="64"/>
      <c r="B681" s="55"/>
      <c r="C681" s="42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>
      <c r="A682" s="64"/>
      <c r="B682" s="55"/>
      <c r="C682" s="42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>
      <c r="A683" s="64"/>
      <c r="B683" s="55"/>
      <c r="C683" s="42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>
      <c r="A684" s="64"/>
      <c r="B684" s="55"/>
      <c r="C684" s="42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>
      <c r="A685" s="64"/>
      <c r="B685" s="55"/>
      <c r="C685" s="42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>
      <c r="A686" s="64"/>
      <c r="B686" s="55"/>
      <c r="C686" s="42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>
      <c r="A687" s="64"/>
      <c r="B687" s="55"/>
      <c r="C687" s="42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>
      <c r="A688" s="64"/>
      <c r="B688" s="55"/>
      <c r="C688" s="42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>
      <c r="A689" s="64"/>
      <c r="B689" s="55"/>
      <c r="C689" s="42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>
      <c r="A690" s="64"/>
      <c r="B690" s="55"/>
      <c r="C690" s="42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>
      <c r="A691" s="64"/>
      <c r="B691" s="55"/>
      <c r="C691" s="42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>
      <c r="A692" s="64"/>
      <c r="B692" s="55"/>
      <c r="C692" s="42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>
      <c r="A693" s="64"/>
      <c r="B693" s="55"/>
      <c r="C693" s="42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>
      <c r="A694" s="64"/>
      <c r="B694" s="55"/>
      <c r="C694" s="42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>
      <c r="A695" s="64"/>
      <c r="B695" s="55"/>
      <c r="C695" s="42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>
      <c r="A696" s="64"/>
      <c r="B696" s="55"/>
      <c r="C696" s="42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>
      <c r="A697" s="64"/>
      <c r="B697" s="55"/>
      <c r="C697" s="42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>
      <c r="A698" s="64"/>
      <c r="B698" s="55"/>
      <c r="C698" s="42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>
      <c r="A699" s="64"/>
      <c r="B699" s="55"/>
      <c r="C699" s="42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>
      <c r="A700" s="64"/>
      <c r="B700" s="55"/>
      <c r="C700" s="42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>
      <c r="A701" s="64"/>
      <c r="B701" s="55"/>
      <c r="C701" s="42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>
      <c r="A702" s="64"/>
      <c r="B702" s="55"/>
      <c r="C702" s="42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>
      <c r="A703" s="64"/>
      <c r="B703" s="55"/>
      <c r="C703" s="42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>
      <c r="A704" s="64"/>
      <c r="B704" s="55"/>
      <c r="C704" s="42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>
      <c r="A705" s="64"/>
      <c r="B705" s="55"/>
      <c r="C705" s="42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>
      <c r="A706" s="64"/>
      <c r="B706" s="55"/>
      <c r="C706" s="42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>
      <c r="A707" s="64"/>
      <c r="B707" s="55"/>
      <c r="C707" s="42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>
      <c r="A708" s="64"/>
      <c r="B708" s="55"/>
      <c r="C708" s="42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>
      <c r="A709" s="64"/>
      <c r="B709" s="55"/>
      <c r="C709" s="42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>
      <c r="A710" s="64"/>
      <c r="B710" s="55"/>
      <c r="C710" s="42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>
      <c r="A711" s="64"/>
      <c r="B711" s="55"/>
      <c r="C711" s="42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>
      <c r="A712" s="64"/>
      <c r="B712" s="55"/>
      <c r="C712" s="42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>
      <c r="A713" s="64"/>
      <c r="B713" s="55"/>
      <c r="C713" s="42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>
      <c r="A714" s="64"/>
      <c r="B714" s="55"/>
      <c r="C714" s="42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>
      <c r="A715" s="64"/>
      <c r="B715" s="55"/>
      <c r="C715" s="42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>
      <c r="A716" s="64"/>
      <c r="B716" s="55"/>
      <c r="C716" s="42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>
      <c r="A717" s="64"/>
      <c r="B717" s="55"/>
      <c r="C717" s="42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>
      <c r="A718" s="64"/>
      <c r="B718" s="55"/>
      <c r="C718" s="42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>
      <c r="A719" s="64"/>
      <c r="B719" s="55"/>
      <c r="C719" s="42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>
      <c r="A720" s="64"/>
      <c r="B720" s="55"/>
      <c r="C720" s="42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>
      <c r="A721" s="64"/>
      <c r="B721" s="55"/>
      <c r="C721" s="42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>
      <c r="A722" s="64"/>
      <c r="B722" s="55"/>
      <c r="C722" s="42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>
      <c r="A723" s="64"/>
      <c r="B723" s="55"/>
      <c r="C723" s="42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>
      <c r="A724" s="64"/>
      <c r="B724" s="55"/>
      <c r="C724" s="42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>
      <c r="A725" s="64"/>
      <c r="B725" s="55"/>
      <c r="C725" s="42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>
      <c r="A726" s="64"/>
      <c r="B726" s="55"/>
      <c r="C726" s="42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>
      <c r="A727" s="64"/>
      <c r="B727" s="55"/>
      <c r="C727" s="42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>
      <c r="A728" s="64"/>
      <c r="B728" s="55"/>
      <c r="C728" s="42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>
      <c r="A729" s="64"/>
      <c r="B729" s="55"/>
      <c r="C729" s="42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>
      <c r="A730" s="64"/>
      <c r="B730" s="55"/>
      <c r="C730" s="42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>
      <c r="A731" s="64"/>
      <c r="B731" s="55"/>
      <c r="C731" s="42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>
      <c r="A732" s="64"/>
      <c r="B732" s="55"/>
      <c r="C732" s="42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>
      <c r="A733" s="64"/>
      <c r="B733" s="55"/>
      <c r="C733" s="42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>
      <c r="A734" s="64"/>
      <c r="B734" s="55"/>
      <c r="C734" s="42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>
      <c r="A735" s="64"/>
      <c r="B735" s="55"/>
      <c r="C735" s="42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>
      <c r="A736" s="64"/>
      <c r="B736" s="55"/>
      <c r="C736" s="42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>
      <c r="A737" s="64"/>
      <c r="B737" s="55"/>
      <c r="C737" s="42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>
      <c r="A738" s="64"/>
      <c r="B738" s="55"/>
      <c r="C738" s="42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>
      <c r="A739" s="64"/>
      <c r="B739" s="55"/>
      <c r="C739" s="42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>
      <c r="A740" s="64"/>
      <c r="B740" s="55"/>
      <c r="C740" s="42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>
      <c r="A741" s="64"/>
      <c r="B741" s="55"/>
      <c r="C741" s="42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>
      <c r="A742" s="64"/>
      <c r="B742" s="55"/>
      <c r="C742" s="42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>
      <c r="A743" s="64"/>
      <c r="B743" s="55"/>
      <c r="C743" s="42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</row>
    <row r="744" spans="1:40">
      <c r="A744" s="64"/>
      <c r="B744" s="55"/>
      <c r="C744" s="42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</row>
    <row r="745" spans="1:40">
      <c r="A745" s="64"/>
      <c r="B745" s="55"/>
      <c r="C745" s="42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</row>
    <row r="746" spans="1:40">
      <c r="A746" s="64"/>
      <c r="B746" s="55"/>
      <c r="C746" s="42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</row>
    <row r="747" spans="1:40" ht="15" customHeight="1">
      <c r="A747" s="64"/>
      <c r="B747" s="55"/>
      <c r="C747" s="42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</row>
    <row r="748" spans="1:40">
      <c r="A748" s="64"/>
      <c r="B748" s="55"/>
      <c r="C748" s="42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</row>
    <row r="749" spans="1:40">
      <c r="A749" s="64"/>
      <c r="B749" s="55"/>
      <c r="C749" s="42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</row>
    <row r="750" spans="1:40">
      <c r="A750" s="64"/>
      <c r="B750" s="55"/>
      <c r="C750" s="42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</row>
    <row r="751" spans="1:40">
      <c r="A751" s="64"/>
      <c r="B751" s="55"/>
      <c r="C751" s="42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</row>
    <row r="752" spans="1:40">
      <c r="A752" s="64"/>
      <c r="B752" s="55"/>
      <c r="C752" s="42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</row>
    <row r="753" spans="1:40">
      <c r="A753" s="64"/>
      <c r="B753" s="55"/>
      <c r="C753" s="42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</row>
    <row r="754" spans="1:40" ht="15.75" customHeight="1">
      <c r="A754" s="64"/>
      <c r="B754" s="55"/>
      <c r="C754" s="42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</row>
    <row r="755" spans="1:40">
      <c r="A755" s="64"/>
      <c r="B755" s="55"/>
      <c r="C755" s="42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</row>
    <row r="756" spans="1:40" ht="15.75" thickBot="1">
      <c r="A756" s="67"/>
      <c r="B756" s="68"/>
      <c r="C756" s="69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</row>
    <row r="757" spans="1:40">
      <c r="A757" s="70"/>
      <c r="B757" s="71"/>
      <c r="C757" s="72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</row>
    <row r="758" spans="1:40">
      <c r="A758" s="70"/>
      <c r="B758" s="72"/>
      <c r="C758" s="72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</row>
    <row r="759" spans="1:40">
      <c r="A759" s="70"/>
      <c r="B759" s="72"/>
      <c r="C759" s="72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</row>
    <row r="760" spans="1:40">
      <c r="A760" s="70"/>
      <c r="B760" s="72"/>
      <c r="C760" s="72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</row>
    <row r="761" spans="1:40">
      <c r="A761" s="70"/>
      <c r="B761" s="72"/>
      <c r="C761" s="72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</row>
    <row r="762" spans="1:40">
      <c r="A762" s="70"/>
      <c r="B762" s="72"/>
      <c r="C762" s="72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</row>
    <row r="763" spans="1:40">
      <c r="A763" s="70"/>
      <c r="B763" s="72"/>
      <c r="C763" s="72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</row>
    <row r="764" spans="1:40">
      <c r="A764" s="70"/>
      <c r="B764" s="72"/>
      <c r="C764" s="72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</row>
    <row r="765" spans="1:40">
      <c r="A765" s="70"/>
      <c r="B765" s="72"/>
      <c r="C765" s="72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</row>
    <row r="766" spans="1:40">
      <c r="A766" s="70"/>
      <c r="B766" s="72"/>
      <c r="C766" s="72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</row>
    <row r="767" spans="1:40">
      <c r="A767" s="70"/>
      <c r="B767" s="72"/>
      <c r="C767" s="72"/>
    </row>
    <row r="768" spans="1:40">
      <c r="A768" s="70"/>
      <c r="B768" s="72"/>
      <c r="C768" s="72"/>
    </row>
    <row r="769" spans="1:27" s="34" customFormat="1">
      <c r="A769" s="70"/>
      <c r="B769" s="72"/>
      <c r="C769" s="72"/>
      <c r="R769"/>
      <c r="S769"/>
      <c r="T769"/>
      <c r="U769"/>
      <c r="V769"/>
      <c r="W769"/>
      <c r="X769"/>
      <c r="Y769"/>
      <c r="Z769"/>
      <c r="AA769"/>
    </row>
    <row r="770" spans="1:27" s="34" customFormat="1">
      <c r="A770" s="70"/>
      <c r="B770" s="72"/>
      <c r="C770" s="72"/>
      <c r="R770"/>
      <c r="S770"/>
      <c r="T770"/>
      <c r="U770"/>
      <c r="V770"/>
      <c r="W770"/>
      <c r="X770"/>
      <c r="Y770"/>
      <c r="Z770"/>
      <c r="AA770"/>
    </row>
    <row r="771" spans="1:27" s="34" customFormat="1">
      <c r="A771" s="70"/>
      <c r="B771" s="72"/>
      <c r="C771" s="72"/>
      <c r="R771"/>
      <c r="S771"/>
      <c r="T771"/>
      <c r="U771"/>
      <c r="V771"/>
      <c r="W771"/>
      <c r="X771"/>
      <c r="Y771"/>
      <c r="Z771"/>
      <c r="AA771"/>
    </row>
    <row r="772" spans="1:27" s="34" customFormat="1">
      <c r="A772" s="70"/>
      <c r="B772" s="72"/>
      <c r="C772" s="72"/>
      <c r="R772"/>
      <c r="S772"/>
      <c r="T772"/>
      <c r="U772"/>
      <c r="V772"/>
      <c r="W772"/>
      <c r="X772"/>
      <c r="Y772"/>
      <c r="Z772"/>
      <c r="AA772"/>
    </row>
    <row r="773" spans="1:27" s="34" customFormat="1">
      <c r="A773" s="70"/>
      <c r="B773" s="72"/>
      <c r="C773" s="72"/>
      <c r="R773"/>
      <c r="S773"/>
      <c r="T773"/>
      <c r="U773"/>
      <c r="V773"/>
      <c r="W773"/>
      <c r="X773"/>
      <c r="Y773"/>
      <c r="Z773"/>
      <c r="AA773"/>
    </row>
    <row r="774" spans="1:27" s="34" customFormat="1">
      <c r="A774" s="70"/>
      <c r="B774" s="72"/>
      <c r="C774" s="72"/>
      <c r="R774"/>
      <c r="S774"/>
      <c r="T774"/>
      <c r="U774"/>
      <c r="V774"/>
      <c r="W774"/>
      <c r="X774"/>
      <c r="Y774"/>
      <c r="Z774"/>
      <c r="AA774"/>
    </row>
    <row r="775" spans="1:27" s="34" customFormat="1">
      <c r="A775" s="70"/>
      <c r="B775" s="72"/>
      <c r="C775" s="72"/>
      <c r="R775"/>
      <c r="S775"/>
      <c r="T775"/>
      <c r="U775"/>
      <c r="V775"/>
      <c r="W775"/>
      <c r="X775"/>
      <c r="Y775"/>
      <c r="Z775"/>
      <c r="AA775"/>
    </row>
    <row r="776" spans="1:27" s="34" customFormat="1">
      <c r="A776" s="70"/>
      <c r="B776" s="72"/>
      <c r="C776" s="72"/>
      <c r="R776"/>
      <c r="S776"/>
      <c r="T776"/>
      <c r="U776"/>
      <c r="V776"/>
      <c r="W776"/>
      <c r="X776"/>
      <c r="Y776"/>
      <c r="Z776"/>
      <c r="AA776"/>
    </row>
    <row r="777" spans="1:27" s="34" customFormat="1">
      <c r="A777" s="70"/>
      <c r="B777" s="72"/>
      <c r="C777" s="72"/>
      <c r="R777"/>
      <c r="S777"/>
      <c r="T777"/>
      <c r="U777"/>
      <c r="V777"/>
      <c r="W777"/>
      <c r="X777"/>
      <c r="Y777"/>
      <c r="Z777"/>
      <c r="AA777"/>
    </row>
    <row r="778" spans="1:27" s="34" customFormat="1">
      <c r="A778" s="70"/>
      <c r="B778" s="72"/>
      <c r="C778" s="72"/>
      <c r="R778"/>
      <c r="S778"/>
      <c r="T778"/>
      <c r="U778"/>
      <c r="V778"/>
      <c r="W778"/>
      <c r="X778"/>
      <c r="Y778"/>
      <c r="Z778"/>
      <c r="AA778"/>
    </row>
    <row r="779" spans="1:27" s="34" customFormat="1">
      <c r="A779" s="70"/>
      <c r="B779" s="72"/>
      <c r="C779" s="72"/>
      <c r="R779"/>
      <c r="S779"/>
      <c r="T779"/>
      <c r="U779"/>
      <c r="V779"/>
      <c r="W779"/>
      <c r="X779"/>
      <c r="Y779"/>
      <c r="Z779"/>
      <c r="AA779"/>
    </row>
    <row r="780" spans="1:27" s="34" customFormat="1">
      <c r="A780" s="70"/>
      <c r="B780" s="72"/>
      <c r="C780" s="72"/>
      <c r="R780"/>
      <c r="S780"/>
      <c r="T780"/>
      <c r="U780"/>
      <c r="V780"/>
      <c r="W780"/>
      <c r="X780"/>
      <c r="Y780"/>
      <c r="Z780"/>
      <c r="AA780"/>
    </row>
    <row r="781" spans="1:27" s="34" customFormat="1">
      <c r="A781" s="70"/>
      <c r="B781" s="72"/>
      <c r="C781" s="72"/>
      <c r="R781"/>
      <c r="S781"/>
      <c r="T781"/>
      <c r="U781"/>
      <c r="V781"/>
      <c r="W781"/>
      <c r="X781"/>
      <c r="Y781"/>
      <c r="Z781"/>
      <c r="AA781"/>
    </row>
    <row r="782" spans="1:27" s="34" customFormat="1">
      <c r="A782" s="70"/>
      <c r="B782" s="72"/>
      <c r="C782" s="72"/>
      <c r="R782"/>
      <c r="S782"/>
      <c r="T782"/>
      <c r="U782"/>
      <c r="V782"/>
      <c r="W782"/>
      <c r="X782"/>
      <c r="Y782"/>
      <c r="Z782"/>
      <c r="AA782"/>
    </row>
    <row r="783" spans="1:27" s="34" customFormat="1">
      <c r="A783" s="70"/>
      <c r="B783" s="72"/>
      <c r="C783" s="72"/>
      <c r="R783"/>
      <c r="S783"/>
      <c r="T783"/>
      <c r="U783"/>
      <c r="V783"/>
      <c r="W783"/>
      <c r="X783"/>
      <c r="Y783"/>
      <c r="Z783"/>
      <c r="AA783"/>
    </row>
    <row r="784" spans="1:27" s="34" customFormat="1">
      <c r="A784" s="70"/>
      <c r="B784" s="72"/>
      <c r="C784" s="72"/>
      <c r="R784"/>
      <c r="S784"/>
      <c r="T784"/>
      <c r="U784"/>
      <c r="V784"/>
      <c r="W784"/>
      <c r="X784"/>
      <c r="Y784"/>
      <c r="Z784"/>
      <c r="AA784"/>
    </row>
    <row r="785" spans="1:27" s="34" customFormat="1">
      <c r="A785" s="70"/>
      <c r="B785" s="72"/>
      <c r="C785" s="72"/>
      <c r="R785"/>
      <c r="S785"/>
      <c r="T785"/>
      <c r="U785"/>
      <c r="V785"/>
      <c r="W785"/>
      <c r="X785"/>
      <c r="Y785"/>
      <c r="Z785"/>
      <c r="AA785"/>
    </row>
    <row r="786" spans="1:27" s="34" customFormat="1">
      <c r="A786" s="70"/>
      <c r="B786" s="72"/>
      <c r="C786" s="72"/>
      <c r="R786"/>
      <c r="S786"/>
      <c r="T786"/>
      <c r="U786"/>
      <c r="V786"/>
      <c r="W786"/>
      <c r="X786"/>
      <c r="Y786"/>
      <c r="Z786"/>
      <c r="AA786"/>
    </row>
    <row r="787" spans="1:27" s="34" customFormat="1">
      <c r="A787" s="70"/>
      <c r="B787" s="72"/>
      <c r="C787" s="72"/>
      <c r="R787"/>
      <c r="S787"/>
      <c r="T787"/>
      <c r="U787"/>
      <c r="V787"/>
      <c r="W787"/>
      <c r="X787"/>
      <c r="Y787"/>
      <c r="Z787"/>
      <c r="AA787"/>
    </row>
    <row r="788" spans="1:27" s="34" customFormat="1">
      <c r="A788" s="70"/>
      <c r="B788" s="72"/>
      <c r="C788" s="72"/>
      <c r="R788"/>
      <c r="S788"/>
      <c r="T788"/>
      <c r="U788"/>
      <c r="V788"/>
      <c r="W788"/>
      <c r="X788"/>
      <c r="Y788"/>
      <c r="Z788"/>
      <c r="AA788"/>
    </row>
    <row r="789" spans="1:27" s="34" customFormat="1">
      <c r="A789" s="70"/>
      <c r="B789" s="72"/>
      <c r="C789" s="72"/>
      <c r="R789"/>
      <c r="S789"/>
      <c r="T789"/>
      <c r="U789"/>
      <c r="V789"/>
      <c r="W789"/>
      <c r="X789"/>
      <c r="Y789"/>
      <c r="Z789"/>
      <c r="AA789"/>
    </row>
    <row r="790" spans="1:27" s="34" customFormat="1">
      <c r="A790" s="70"/>
      <c r="B790" s="72"/>
      <c r="C790" s="72"/>
      <c r="R790"/>
      <c r="S790"/>
      <c r="T790"/>
      <c r="U790"/>
      <c r="V790"/>
      <c r="W790"/>
      <c r="X790"/>
      <c r="Y790"/>
      <c r="Z790"/>
      <c r="AA790"/>
    </row>
    <row r="791" spans="1:27" s="34" customFormat="1">
      <c r="A791" s="70"/>
      <c r="B791" s="72"/>
      <c r="C791" s="72"/>
      <c r="R791"/>
      <c r="S791"/>
      <c r="T791"/>
      <c r="U791"/>
      <c r="V791"/>
      <c r="W791"/>
      <c r="X791"/>
      <c r="Y791"/>
      <c r="Z791"/>
      <c r="AA791"/>
    </row>
    <row r="792" spans="1:27" s="34" customFormat="1">
      <c r="A792" s="70"/>
      <c r="B792" s="72"/>
      <c r="C792" s="72"/>
      <c r="R792"/>
      <c r="S792"/>
      <c r="T792"/>
      <c r="U792"/>
      <c r="V792"/>
      <c r="W792"/>
      <c r="X792"/>
      <c r="Y792"/>
      <c r="Z792"/>
      <c r="AA792"/>
    </row>
    <row r="793" spans="1:27" s="34" customFormat="1">
      <c r="A793" s="70"/>
      <c r="B793" s="72"/>
      <c r="C793" s="72"/>
      <c r="R793"/>
      <c r="S793"/>
      <c r="T793"/>
      <c r="U793"/>
      <c r="V793"/>
      <c r="W793"/>
      <c r="X793"/>
      <c r="Y793"/>
      <c r="Z793"/>
      <c r="AA793"/>
    </row>
    <row r="794" spans="1:27" s="34" customFormat="1">
      <c r="A794" s="70"/>
      <c r="B794" s="72"/>
      <c r="C794" s="72"/>
      <c r="R794"/>
      <c r="S794"/>
      <c r="T794"/>
      <c r="U794"/>
      <c r="V794"/>
      <c r="W794"/>
      <c r="X794"/>
      <c r="Y794"/>
      <c r="Z794"/>
      <c r="AA794"/>
    </row>
    <row r="795" spans="1:27" s="34" customFormat="1">
      <c r="A795" s="70"/>
      <c r="B795" s="72"/>
      <c r="C795" s="72"/>
      <c r="R795"/>
      <c r="S795"/>
      <c r="T795"/>
      <c r="U795"/>
      <c r="V795"/>
      <c r="W795"/>
      <c r="X795"/>
      <c r="Y795"/>
      <c r="Z795"/>
      <c r="AA795"/>
    </row>
    <row r="796" spans="1:27" s="34" customFormat="1">
      <c r="A796" s="70"/>
      <c r="B796" s="72"/>
      <c r="C796" s="72"/>
      <c r="R796"/>
      <c r="S796"/>
      <c r="T796"/>
      <c r="U796"/>
      <c r="V796"/>
      <c r="W796"/>
      <c r="X796"/>
      <c r="Y796"/>
      <c r="Z796"/>
      <c r="AA796"/>
    </row>
    <row r="797" spans="1:27" s="34" customFormat="1">
      <c r="A797" s="70"/>
      <c r="B797" s="72"/>
      <c r="C797" s="72"/>
      <c r="R797"/>
      <c r="S797"/>
      <c r="T797"/>
      <c r="U797"/>
      <c r="V797"/>
      <c r="W797"/>
      <c r="X797"/>
      <c r="Y797"/>
      <c r="Z797"/>
      <c r="AA797"/>
    </row>
    <row r="798" spans="1:27" s="34" customFormat="1">
      <c r="A798" s="70"/>
      <c r="B798" s="72"/>
      <c r="C798" s="72"/>
      <c r="R798"/>
      <c r="S798"/>
      <c r="T798"/>
      <c r="U798"/>
      <c r="V798"/>
      <c r="W798"/>
      <c r="X798"/>
      <c r="Y798"/>
      <c r="Z798"/>
      <c r="AA798"/>
    </row>
    <row r="799" spans="1:27" s="34" customFormat="1">
      <c r="A799" s="70"/>
      <c r="B799" s="72"/>
      <c r="C799" s="72"/>
      <c r="R799"/>
      <c r="S799"/>
      <c r="T799"/>
      <c r="U799"/>
      <c r="V799"/>
      <c r="W799"/>
      <c r="X799"/>
      <c r="Y799"/>
      <c r="Z799"/>
      <c r="AA799"/>
    </row>
    <row r="800" spans="1:27" s="34" customFormat="1">
      <c r="A800" s="70"/>
      <c r="B800" s="72"/>
      <c r="C800" s="72"/>
      <c r="R800"/>
      <c r="S800"/>
      <c r="T800"/>
      <c r="U800"/>
      <c r="V800"/>
      <c r="W800"/>
      <c r="X800"/>
      <c r="Y800"/>
      <c r="Z800"/>
      <c r="AA800"/>
    </row>
    <row r="801" spans="1:27" s="34" customFormat="1">
      <c r="A801" s="70"/>
      <c r="B801" s="72"/>
      <c r="C801" s="72"/>
      <c r="R801"/>
      <c r="S801"/>
      <c r="T801"/>
      <c r="U801"/>
      <c r="V801"/>
      <c r="W801"/>
      <c r="X801"/>
      <c r="Y801"/>
      <c r="Z801"/>
      <c r="AA801"/>
    </row>
    <row r="802" spans="1:27" s="34" customFormat="1">
      <c r="A802" s="70"/>
      <c r="B802" s="72"/>
      <c r="C802" s="72"/>
      <c r="R802"/>
      <c r="S802"/>
      <c r="T802"/>
      <c r="U802"/>
      <c r="V802"/>
      <c r="W802"/>
      <c r="X802"/>
      <c r="Y802"/>
      <c r="Z802"/>
      <c r="AA802"/>
    </row>
    <row r="803" spans="1:27" s="34" customFormat="1">
      <c r="A803" s="70"/>
      <c r="B803" s="72"/>
      <c r="C803" s="72"/>
      <c r="R803"/>
      <c r="S803"/>
      <c r="T803"/>
      <c r="U803"/>
      <c r="V803"/>
      <c r="W803"/>
      <c r="X803"/>
      <c r="Y803"/>
      <c r="Z803"/>
      <c r="AA803"/>
    </row>
    <row r="804" spans="1:27" s="34" customFormat="1">
      <c r="A804" s="70"/>
      <c r="B804" s="72"/>
      <c r="C804" s="72"/>
      <c r="R804"/>
      <c r="S804"/>
      <c r="T804"/>
      <c r="U804"/>
      <c r="V804"/>
      <c r="W804"/>
      <c r="X804"/>
      <c r="Y804"/>
      <c r="Z804"/>
      <c r="AA804"/>
    </row>
    <row r="805" spans="1:27" s="34" customFormat="1">
      <c r="A805" s="70"/>
      <c r="B805" s="72"/>
      <c r="C805" s="72"/>
      <c r="R805"/>
      <c r="S805"/>
      <c r="T805"/>
      <c r="U805"/>
      <c r="V805"/>
      <c r="W805"/>
      <c r="X805"/>
      <c r="Y805"/>
      <c r="Z805"/>
      <c r="AA805"/>
    </row>
    <row r="806" spans="1:27" s="34" customFormat="1">
      <c r="A806" s="70"/>
      <c r="B806" s="72"/>
      <c r="C806" s="72"/>
      <c r="R806"/>
      <c r="S806"/>
      <c r="T806"/>
      <c r="U806"/>
      <c r="V806"/>
      <c r="W806"/>
      <c r="X806"/>
      <c r="Y806"/>
      <c r="Z806"/>
      <c r="AA806"/>
    </row>
    <row r="807" spans="1:27" s="34" customFormat="1">
      <c r="A807" s="70"/>
      <c r="B807" s="72"/>
      <c r="C807" s="72"/>
      <c r="R807"/>
      <c r="S807"/>
      <c r="T807"/>
      <c r="U807"/>
      <c r="V807"/>
      <c r="W807"/>
      <c r="X807"/>
      <c r="Y807"/>
      <c r="Z807"/>
      <c r="AA807"/>
    </row>
    <row r="808" spans="1:27" s="34" customFormat="1">
      <c r="A808" s="70"/>
      <c r="B808" s="72"/>
      <c r="C808" s="72"/>
      <c r="R808"/>
      <c r="S808"/>
      <c r="T808"/>
      <c r="U808"/>
      <c r="V808"/>
      <c r="W808"/>
      <c r="X808"/>
      <c r="Y808"/>
      <c r="Z808"/>
      <c r="AA808"/>
    </row>
    <row r="809" spans="1:27" s="34" customFormat="1">
      <c r="A809" s="70"/>
      <c r="B809" s="72"/>
      <c r="C809" s="72"/>
      <c r="R809"/>
      <c r="S809"/>
      <c r="T809"/>
      <c r="U809"/>
      <c r="V809"/>
      <c r="W809"/>
      <c r="X809"/>
      <c r="Y809"/>
      <c r="Z809"/>
      <c r="AA809"/>
    </row>
    <row r="810" spans="1:27" s="34" customFormat="1">
      <c r="A810" s="70"/>
      <c r="B810" s="72"/>
      <c r="C810" s="72"/>
      <c r="R810"/>
      <c r="S810"/>
      <c r="T810"/>
      <c r="U810"/>
      <c r="V810"/>
      <c r="W810"/>
      <c r="X810"/>
      <c r="Y810"/>
      <c r="Z810"/>
      <c r="AA810"/>
    </row>
    <row r="811" spans="1:27" s="34" customFormat="1">
      <c r="A811" s="70"/>
      <c r="B811" s="72"/>
      <c r="C811" s="72"/>
      <c r="R811"/>
      <c r="S811"/>
      <c r="T811"/>
      <c r="U811"/>
      <c r="V811"/>
      <c r="W811"/>
      <c r="X811"/>
      <c r="Y811"/>
      <c r="Z811"/>
      <c r="AA811"/>
    </row>
    <row r="812" spans="1:27" s="34" customFormat="1">
      <c r="A812" s="70"/>
      <c r="B812" s="72"/>
      <c r="C812" s="72"/>
      <c r="R812"/>
      <c r="S812"/>
      <c r="T812"/>
      <c r="U812"/>
      <c r="V812"/>
      <c r="W812"/>
      <c r="X812"/>
      <c r="Y812"/>
      <c r="Z812"/>
      <c r="AA812"/>
    </row>
    <row r="813" spans="1:27" s="34" customFormat="1">
      <c r="A813" s="70"/>
      <c r="B813" s="72"/>
      <c r="C813" s="72"/>
      <c r="R813"/>
      <c r="S813"/>
      <c r="T813"/>
      <c r="U813"/>
      <c r="V813"/>
      <c r="W813"/>
      <c r="X813"/>
      <c r="Y813"/>
      <c r="Z813"/>
      <c r="AA813"/>
    </row>
    <row r="814" spans="1:27" s="34" customFormat="1">
      <c r="A814" s="70"/>
      <c r="B814" s="72"/>
      <c r="C814" s="72"/>
      <c r="R814"/>
      <c r="S814"/>
      <c r="T814"/>
      <c r="U814"/>
      <c r="V814"/>
      <c r="W814"/>
      <c r="X814"/>
      <c r="Y814"/>
      <c r="Z814"/>
      <c r="AA814"/>
    </row>
    <row r="815" spans="1:27" s="34" customFormat="1">
      <c r="A815" s="70"/>
      <c r="B815" s="72"/>
      <c r="C815" s="72"/>
      <c r="R815"/>
      <c r="S815"/>
      <c r="T815"/>
      <c r="U815"/>
      <c r="V815"/>
      <c r="W815"/>
      <c r="X815"/>
      <c r="Y815"/>
      <c r="Z815"/>
      <c r="AA815"/>
    </row>
    <row r="816" spans="1:27" s="34" customFormat="1">
      <c r="A816" s="70"/>
      <c r="B816" s="72"/>
      <c r="C816" s="72"/>
      <c r="R816"/>
      <c r="S816"/>
      <c r="T816"/>
      <c r="U816"/>
      <c r="V816"/>
      <c r="W816"/>
      <c r="X816"/>
      <c r="Y816"/>
      <c r="Z816"/>
      <c r="AA816"/>
    </row>
    <row r="817" spans="1:27" s="34" customFormat="1">
      <c r="A817" s="70"/>
      <c r="B817" s="72"/>
      <c r="C817" s="72"/>
      <c r="R817"/>
      <c r="S817"/>
      <c r="T817"/>
      <c r="U817"/>
      <c r="V817"/>
      <c r="W817"/>
      <c r="X817"/>
      <c r="Y817"/>
      <c r="Z817"/>
      <c r="AA817"/>
    </row>
    <row r="818" spans="1:27" s="34" customFormat="1">
      <c r="A818" s="70"/>
      <c r="B818" s="72"/>
      <c r="C818" s="72"/>
      <c r="R818"/>
      <c r="S818"/>
      <c r="T818"/>
      <c r="U818"/>
      <c r="V818"/>
      <c r="W818"/>
      <c r="X818"/>
      <c r="Y818"/>
      <c r="Z818"/>
      <c r="AA818"/>
    </row>
    <row r="819" spans="1:27" s="34" customFormat="1">
      <c r="A819" s="70"/>
      <c r="B819" s="72"/>
      <c r="C819" s="72"/>
      <c r="R819"/>
      <c r="S819"/>
      <c r="T819"/>
      <c r="U819"/>
      <c r="V819"/>
      <c r="W819"/>
      <c r="X819"/>
      <c r="Y819"/>
      <c r="Z819"/>
      <c r="AA819"/>
    </row>
    <row r="820" spans="1:27" s="34" customFormat="1">
      <c r="A820" s="70"/>
      <c r="B820" s="72"/>
      <c r="C820" s="72"/>
      <c r="R820"/>
      <c r="S820"/>
      <c r="T820"/>
      <c r="U820"/>
      <c r="V820"/>
      <c r="W820"/>
      <c r="X820"/>
      <c r="Y820"/>
      <c r="Z820"/>
      <c r="AA820"/>
    </row>
    <row r="821" spans="1:27" s="34" customFormat="1">
      <c r="A821" s="70"/>
      <c r="B821" s="72"/>
      <c r="C821" s="72"/>
      <c r="R821"/>
      <c r="S821"/>
      <c r="T821"/>
      <c r="U821"/>
      <c r="V821"/>
      <c r="W821"/>
      <c r="X821"/>
      <c r="Y821"/>
      <c r="Z821"/>
      <c r="AA821"/>
    </row>
    <row r="822" spans="1:27" s="34" customFormat="1">
      <c r="A822" s="70"/>
      <c r="B822" s="72"/>
      <c r="C822" s="72"/>
      <c r="R822"/>
      <c r="S822"/>
      <c r="T822"/>
      <c r="U822"/>
      <c r="V822"/>
      <c r="W822"/>
      <c r="X822"/>
      <c r="Y822"/>
      <c r="Z822"/>
      <c r="AA822"/>
    </row>
    <row r="823" spans="1:27" s="34" customFormat="1">
      <c r="A823" s="70"/>
      <c r="B823" s="72"/>
      <c r="C823" s="72"/>
      <c r="R823"/>
      <c r="S823"/>
      <c r="T823"/>
      <c r="U823"/>
      <c r="V823"/>
      <c r="W823"/>
      <c r="X823"/>
      <c r="Y823"/>
      <c r="Z823"/>
      <c r="AA823"/>
    </row>
    <row r="824" spans="1:27" s="34" customFormat="1">
      <c r="A824" s="70"/>
      <c r="B824" s="72"/>
      <c r="C824" s="72"/>
      <c r="R824"/>
      <c r="S824"/>
      <c r="T824"/>
      <c r="U824"/>
      <c r="V824"/>
      <c r="W824"/>
      <c r="X824"/>
      <c r="Y824"/>
      <c r="Z824"/>
      <c r="AA824"/>
    </row>
    <row r="825" spans="1:27" s="34" customFormat="1">
      <c r="A825" s="70"/>
      <c r="B825" s="72"/>
      <c r="C825" s="72"/>
      <c r="R825"/>
      <c r="S825"/>
      <c r="T825"/>
      <c r="U825"/>
      <c r="V825"/>
      <c r="W825"/>
      <c r="X825"/>
      <c r="Y825"/>
      <c r="Z825"/>
      <c r="AA825"/>
    </row>
    <row r="826" spans="1:27" s="34" customFormat="1">
      <c r="A826" s="70"/>
      <c r="B826" s="72"/>
      <c r="C826" s="72"/>
      <c r="R826"/>
      <c r="S826"/>
      <c r="T826"/>
      <c r="U826"/>
      <c r="V826"/>
      <c r="W826"/>
      <c r="X826"/>
      <c r="Y826"/>
      <c r="Z826"/>
      <c r="AA826"/>
    </row>
    <row r="827" spans="1:27" s="34" customFormat="1">
      <c r="A827" s="70"/>
      <c r="B827" s="72"/>
      <c r="C827" s="72"/>
      <c r="R827"/>
      <c r="S827"/>
      <c r="T827"/>
      <c r="U827"/>
      <c r="V827"/>
      <c r="W827"/>
      <c r="X827"/>
      <c r="Y827"/>
      <c r="Z827"/>
      <c r="AA827"/>
    </row>
    <row r="828" spans="1:27" s="34" customFormat="1">
      <c r="A828" s="70"/>
      <c r="B828" s="72"/>
      <c r="C828" s="72"/>
      <c r="R828"/>
      <c r="S828"/>
      <c r="T828"/>
      <c r="U828"/>
      <c r="V828"/>
      <c r="W828"/>
      <c r="X828"/>
      <c r="Y828"/>
      <c r="Z828"/>
      <c r="AA828"/>
    </row>
    <row r="829" spans="1:27" s="34" customFormat="1">
      <c r="A829" s="70"/>
      <c r="B829" s="72"/>
      <c r="C829" s="72"/>
      <c r="R829"/>
      <c r="S829"/>
      <c r="T829"/>
      <c r="U829"/>
      <c r="V829"/>
      <c r="W829"/>
      <c r="X829"/>
      <c r="Y829"/>
      <c r="Z829"/>
      <c r="AA829"/>
    </row>
    <row r="830" spans="1:27" s="34" customFormat="1">
      <c r="A830" s="70"/>
      <c r="B830" s="72"/>
      <c r="C830" s="72"/>
      <c r="R830"/>
      <c r="S830"/>
      <c r="T830"/>
      <c r="U830"/>
      <c r="V830"/>
      <c r="W830"/>
      <c r="X830"/>
      <c r="Y830"/>
      <c r="Z830"/>
      <c r="AA830"/>
    </row>
    <row r="831" spans="1:27" s="34" customFormat="1">
      <c r="A831" s="70"/>
      <c r="B831" s="72"/>
      <c r="C831" s="72"/>
      <c r="R831"/>
      <c r="S831"/>
      <c r="T831"/>
      <c r="U831"/>
      <c r="V831"/>
      <c r="W831"/>
      <c r="X831"/>
      <c r="Y831"/>
      <c r="Z831"/>
      <c r="AA831"/>
    </row>
    <row r="832" spans="1:27" s="34" customFormat="1">
      <c r="A832" s="70"/>
      <c r="B832" s="72"/>
      <c r="C832" s="72"/>
      <c r="R832"/>
      <c r="S832"/>
      <c r="T832"/>
      <c r="U832"/>
      <c r="V832"/>
      <c r="W832"/>
      <c r="X832"/>
      <c r="Y832"/>
      <c r="Z832"/>
      <c r="AA832"/>
    </row>
    <row r="833" spans="1:27" s="34" customFormat="1">
      <c r="A833" s="70"/>
      <c r="B833" s="72"/>
      <c r="C833" s="72"/>
      <c r="R833"/>
      <c r="S833"/>
      <c r="T833"/>
      <c r="U833"/>
      <c r="V833"/>
      <c r="W833"/>
      <c r="X833"/>
      <c r="Y833"/>
      <c r="Z833"/>
      <c r="AA833"/>
    </row>
    <row r="834" spans="1:27" s="34" customFormat="1">
      <c r="A834" s="70"/>
      <c r="B834" s="72"/>
      <c r="C834" s="72"/>
      <c r="R834"/>
      <c r="S834"/>
      <c r="T834"/>
      <c r="U834"/>
      <c r="V834"/>
      <c r="W834"/>
      <c r="X834"/>
      <c r="Y834"/>
      <c r="Z834"/>
      <c r="AA834"/>
    </row>
    <row r="835" spans="1:27" s="34" customFormat="1">
      <c r="A835" s="70"/>
      <c r="B835" s="72"/>
      <c r="C835" s="72"/>
      <c r="R835"/>
      <c r="S835"/>
      <c r="T835"/>
      <c r="U835"/>
      <c r="V835"/>
      <c r="W835"/>
      <c r="X835"/>
      <c r="Y835"/>
      <c r="Z835"/>
      <c r="AA835"/>
    </row>
    <row r="836" spans="1:27" s="34" customFormat="1">
      <c r="A836" s="70"/>
      <c r="B836" s="72"/>
      <c r="C836" s="72"/>
      <c r="R836"/>
      <c r="S836"/>
      <c r="T836"/>
      <c r="U836"/>
      <c r="V836"/>
      <c r="W836"/>
      <c r="X836"/>
      <c r="Y836"/>
      <c r="Z836"/>
      <c r="AA836"/>
    </row>
    <row r="837" spans="1:27" s="34" customFormat="1">
      <c r="A837" s="70"/>
      <c r="B837" s="72"/>
      <c r="C837" s="72"/>
      <c r="R837"/>
      <c r="S837"/>
      <c r="T837"/>
      <c r="U837"/>
      <c r="V837"/>
      <c r="W837"/>
      <c r="X837"/>
      <c r="Y837"/>
      <c r="Z837"/>
      <c r="AA837"/>
    </row>
    <row r="838" spans="1:27" s="34" customFormat="1">
      <c r="A838" s="70"/>
      <c r="B838" s="72"/>
      <c r="C838" s="72"/>
      <c r="R838"/>
      <c r="S838"/>
      <c r="T838"/>
      <c r="U838"/>
      <c r="V838"/>
      <c r="W838"/>
      <c r="X838"/>
      <c r="Y838"/>
      <c r="Z838"/>
      <c r="AA838"/>
    </row>
    <row r="839" spans="1:27" s="34" customFormat="1">
      <c r="A839" s="70"/>
      <c r="B839" s="72"/>
      <c r="C839" s="72"/>
      <c r="R839"/>
      <c r="S839"/>
      <c r="T839"/>
      <c r="U839"/>
      <c r="V839"/>
      <c r="W839"/>
      <c r="X839"/>
      <c r="Y839"/>
      <c r="Z839"/>
      <c r="AA839"/>
    </row>
    <row r="840" spans="1:27" s="34" customFormat="1">
      <c r="A840" s="70"/>
      <c r="B840" s="72"/>
      <c r="C840" s="72"/>
      <c r="R840"/>
      <c r="S840"/>
      <c r="T840"/>
      <c r="U840"/>
      <c r="V840"/>
      <c r="W840"/>
      <c r="X840"/>
      <c r="Y840"/>
      <c r="Z840"/>
      <c r="AA840"/>
    </row>
    <row r="841" spans="1:27" s="34" customFormat="1">
      <c r="A841" s="70"/>
      <c r="B841" s="72"/>
      <c r="C841" s="72"/>
      <c r="R841"/>
      <c r="S841"/>
      <c r="T841"/>
      <c r="U841"/>
      <c r="V841"/>
      <c r="W841"/>
      <c r="X841"/>
      <c r="Y841"/>
      <c r="Z841"/>
      <c r="AA841"/>
    </row>
    <row r="842" spans="1:27" s="34" customFormat="1">
      <c r="A842" s="70"/>
      <c r="B842" s="72"/>
      <c r="C842" s="72"/>
      <c r="R842"/>
      <c r="S842"/>
      <c r="T842"/>
      <c r="U842"/>
      <c r="V842"/>
      <c r="W842"/>
      <c r="X842"/>
      <c r="Y842"/>
      <c r="Z842"/>
      <c r="AA842"/>
    </row>
    <row r="843" spans="1:27" s="34" customFormat="1">
      <c r="A843" s="70"/>
      <c r="B843" s="72"/>
      <c r="C843" s="72"/>
      <c r="R843"/>
      <c r="S843"/>
      <c r="T843"/>
      <c r="U843"/>
      <c r="V843"/>
      <c r="W843"/>
      <c r="X843"/>
      <c r="Y843"/>
      <c r="Z843"/>
      <c r="AA843"/>
    </row>
    <row r="844" spans="1:27" s="34" customFormat="1">
      <c r="A844" s="70"/>
      <c r="B844" s="72"/>
      <c r="C844" s="72"/>
      <c r="R844"/>
      <c r="S844"/>
      <c r="T844"/>
      <c r="U844"/>
      <c r="V844"/>
      <c r="W844"/>
      <c r="X844"/>
      <c r="Y844"/>
      <c r="Z844"/>
      <c r="AA844"/>
    </row>
    <row r="845" spans="1:27" s="34" customFormat="1">
      <c r="A845" s="70"/>
      <c r="B845" s="72"/>
      <c r="C845" s="72"/>
      <c r="R845"/>
      <c r="S845"/>
      <c r="T845"/>
      <c r="U845"/>
      <c r="V845"/>
      <c r="W845"/>
      <c r="X845"/>
      <c r="Y845"/>
      <c r="Z845"/>
      <c r="AA845"/>
    </row>
    <row r="846" spans="1:27" s="34" customFormat="1">
      <c r="A846" s="70"/>
      <c r="B846" s="72"/>
      <c r="C846" s="72"/>
      <c r="R846"/>
      <c r="S846"/>
      <c r="T846"/>
      <c r="U846"/>
      <c r="V846"/>
      <c r="W846"/>
      <c r="X846"/>
      <c r="Y846"/>
      <c r="Z846"/>
      <c r="AA846"/>
    </row>
    <row r="847" spans="1:27" s="34" customFormat="1">
      <c r="A847" s="70"/>
      <c r="B847" s="72"/>
      <c r="C847" s="72"/>
      <c r="R847"/>
      <c r="S847"/>
      <c r="T847"/>
      <c r="U847"/>
      <c r="V847"/>
      <c r="W847"/>
      <c r="X847"/>
      <c r="Y847"/>
      <c r="Z847"/>
      <c r="AA847"/>
    </row>
    <row r="848" spans="1:27" s="34" customFormat="1">
      <c r="A848" s="70"/>
      <c r="B848" s="72"/>
      <c r="C848" s="72"/>
      <c r="R848"/>
      <c r="S848"/>
      <c r="T848"/>
      <c r="U848"/>
      <c r="V848"/>
      <c r="W848"/>
      <c r="X848"/>
      <c r="Y848"/>
      <c r="Z848"/>
      <c r="AA848"/>
    </row>
    <row r="849" spans="1:27" s="34" customFormat="1">
      <c r="A849" s="70"/>
      <c r="B849" s="72"/>
      <c r="C849" s="72"/>
      <c r="R849"/>
      <c r="S849"/>
      <c r="T849"/>
      <c r="U849"/>
      <c r="V849"/>
      <c r="W849"/>
      <c r="X849"/>
      <c r="Y849"/>
      <c r="Z849"/>
      <c r="AA849"/>
    </row>
    <row r="850" spans="1:27" s="34" customFormat="1">
      <c r="A850" s="70"/>
      <c r="B850" s="72"/>
      <c r="C850" s="72"/>
      <c r="R850"/>
      <c r="S850"/>
      <c r="T850"/>
      <c r="U850"/>
      <c r="V850"/>
      <c r="W850"/>
      <c r="X850"/>
      <c r="Y850"/>
      <c r="Z850"/>
      <c r="AA850"/>
    </row>
    <row r="851" spans="1:27" s="34" customFormat="1">
      <c r="A851" s="70"/>
      <c r="B851" s="72"/>
      <c r="C851" s="72"/>
      <c r="R851"/>
      <c r="S851"/>
      <c r="T851"/>
      <c r="U851"/>
      <c r="V851"/>
      <c r="W851"/>
      <c r="X851"/>
      <c r="Y851"/>
      <c r="Z851"/>
      <c r="AA851"/>
    </row>
    <row r="852" spans="1:27" s="34" customFormat="1">
      <c r="A852" s="70"/>
      <c r="B852" s="72"/>
      <c r="C852" s="72"/>
      <c r="R852"/>
      <c r="S852"/>
      <c r="T852"/>
      <c r="U852"/>
      <c r="V852"/>
      <c r="W852"/>
      <c r="X852"/>
      <c r="Y852"/>
      <c r="Z852"/>
      <c r="AA852"/>
    </row>
    <row r="853" spans="1:27" s="34" customFormat="1">
      <c r="A853" s="70"/>
      <c r="B853" s="72"/>
      <c r="C853" s="72"/>
      <c r="R853"/>
      <c r="S853"/>
      <c r="T853"/>
      <c r="U853"/>
      <c r="V853"/>
      <c r="W853"/>
      <c r="X853"/>
      <c r="Y853"/>
      <c r="Z853"/>
      <c r="AA853"/>
    </row>
    <row r="854" spans="1:27" s="34" customFormat="1">
      <c r="A854" s="70"/>
      <c r="B854" s="72"/>
      <c r="C854" s="72"/>
      <c r="R854"/>
      <c r="S854"/>
      <c r="T854"/>
      <c r="U854"/>
      <c r="V854"/>
      <c r="W854"/>
      <c r="X854"/>
      <c r="Y854"/>
      <c r="Z854"/>
      <c r="AA854"/>
    </row>
    <row r="855" spans="1:27" s="34" customFormat="1">
      <c r="A855" s="70"/>
      <c r="B855" s="72"/>
      <c r="C855" s="72"/>
      <c r="R855"/>
      <c r="S855"/>
      <c r="T855"/>
      <c r="U855"/>
      <c r="V855"/>
      <c r="W855"/>
      <c r="X855"/>
      <c r="Y855"/>
      <c r="Z855"/>
      <c r="AA855"/>
    </row>
    <row r="856" spans="1:27" s="34" customFormat="1">
      <c r="A856" s="70"/>
      <c r="B856" s="72"/>
      <c r="C856" s="72"/>
      <c r="R856"/>
      <c r="S856"/>
      <c r="T856"/>
      <c r="U856"/>
      <c r="V856"/>
      <c r="W856"/>
      <c r="X856"/>
      <c r="Y856"/>
      <c r="Z856"/>
      <c r="AA856"/>
    </row>
    <row r="857" spans="1:27" s="34" customFormat="1">
      <c r="A857" s="70"/>
      <c r="B857" s="72"/>
      <c r="C857" s="72"/>
      <c r="R857"/>
      <c r="S857"/>
      <c r="T857"/>
      <c r="U857"/>
      <c r="V857"/>
      <c r="W857"/>
      <c r="X857"/>
      <c r="Y857"/>
      <c r="Z857"/>
      <c r="AA857"/>
    </row>
    <row r="858" spans="1:27" s="34" customFormat="1">
      <c r="A858" s="70"/>
      <c r="B858" s="72"/>
      <c r="C858" s="72"/>
      <c r="R858"/>
      <c r="S858"/>
      <c r="T858"/>
      <c r="U858"/>
      <c r="V858"/>
      <c r="W858"/>
      <c r="X858"/>
      <c r="Y858"/>
      <c r="Z858"/>
      <c r="AA858"/>
    </row>
    <row r="859" spans="1:27" s="34" customFormat="1">
      <c r="A859" s="70"/>
      <c r="B859" s="72"/>
      <c r="C859" s="72"/>
      <c r="R859"/>
      <c r="S859"/>
      <c r="T859"/>
      <c r="U859"/>
      <c r="V859"/>
      <c r="W859"/>
      <c r="X859"/>
      <c r="Y859"/>
      <c r="Z859"/>
      <c r="AA859"/>
    </row>
    <row r="860" spans="1:27" s="34" customFormat="1">
      <c r="A860" s="70"/>
      <c r="B860" s="72"/>
      <c r="C860" s="72"/>
      <c r="R860"/>
      <c r="S860"/>
      <c r="T860"/>
      <c r="U860"/>
      <c r="V860"/>
      <c r="W860"/>
      <c r="X860"/>
      <c r="Y860"/>
      <c r="Z860"/>
      <c r="AA860"/>
    </row>
    <row r="861" spans="1:27" s="34" customFormat="1">
      <c r="A861" s="70"/>
      <c r="B861" s="72"/>
      <c r="C861" s="72"/>
      <c r="R861"/>
      <c r="S861"/>
      <c r="T861"/>
      <c r="U861"/>
      <c r="V861"/>
      <c r="W861"/>
      <c r="X861"/>
      <c r="Y861"/>
      <c r="Z861"/>
      <c r="AA861"/>
    </row>
    <row r="862" spans="1:27" s="34" customFormat="1">
      <c r="A862" s="70"/>
      <c r="B862" s="72"/>
      <c r="C862" s="72"/>
      <c r="R862"/>
      <c r="S862"/>
      <c r="T862"/>
      <c r="U862"/>
      <c r="V862"/>
      <c r="W862"/>
      <c r="X862"/>
      <c r="Y862"/>
      <c r="Z862"/>
      <c r="AA862"/>
    </row>
    <row r="863" spans="1:27" s="34" customFormat="1">
      <c r="A863" s="70"/>
      <c r="B863" s="72"/>
      <c r="C863" s="72"/>
      <c r="R863"/>
      <c r="S863"/>
      <c r="T863"/>
      <c r="U863"/>
      <c r="V863"/>
      <c r="W863"/>
      <c r="X863"/>
      <c r="Y863"/>
      <c r="Z863"/>
      <c r="AA863"/>
    </row>
    <row r="864" spans="1:27" s="34" customFormat="1">
      <c r="A864" s="70"/>
      <c r="B864" s="72"/>
      <c r="C864" s="72"/>
      <c r="R864"/>
      <c r="S864"/>
      <c r="T864"/>
      <c r="U864"/>
      <c r="V864"/>
      <c r="W864"/>
      <c r="X864"/>
      <c r="Y864"/>
      <c r="Z864"/>
      <c r="AA864"/>
    </row>
    <row r="865" spans="1:27" s="34" customFormat="1">
      <c r="A865" s="70"/>
      <c r="B865" s="72"/>
      <c r="C865" s="72"/>
      <c r="R865"/>
      <c r="S865"/>
      <c r="T865"/>
      <c r="U865"/>
      <c r="V865"/>
      <c r="W865"/>
      <c r="X865"/>
      <c r="Y865"/>
      <c r="Z865"/>
      <c r="AA865"/>
    </row>
    <row r="866" spans="1:27" s="34" customFormat="1">
      <c r="A866" s="70"/>
      <c r="B866" s="72"/>
      <c r="C866" s="72"/>
      <c r="R866"/>
      <c r="S866"/>
      <c r="T866"/>
      <c r="U866"/>
      <c r="V866"/>
      <c r="W866"/>
      <c r="X866"/>
      <c r="Y866"/>
      <c r="Z866"/>
      <c r="AA866"/>
    </row>
    <row r="867" spans="1:27" s="34" customFormat="1">
      <c r="A867" s="70"/>
      <c r="B867" s="72"/>
      <c r="C867" s="72"/>
      <c r="R867"/>
      <c r="S867"/>
      <c r="T867"/>
      <c r="U867"/>
      <c r="V867"/>
      <c r="W867"/>
      <c r="X867"/>
      <c r="Y867"/>
      <c r="Z867"/>
      <c r="AA867"/>
    </row>
    <row r="868" spans="1:27" s="34" customFormat="1">
      <c r="A868" s="70"/>
      <c r="B868" s="72"/>
      <c r="C868" s="72"/>
      <c r="R868"/>
      <c r="S868"/>
      <c r="T868"/>
      <c r="U868"/>
      <c r="V868"/>
      <c r="W868"/>
      <c r="X868"/>
      <c r="Y868"/>
      <c r="Z868"/>
      <c r="AA868"/>
    </row>
    <row r="869" spans="1:27" s="34" customFormat="1">
      <c r="A869" s="70"/>
      <c r="B869" s="72"/>
      <c r="C869" s="72"/>
      <c r="R869"/>
      <c r="S869"/>
      <c r="T869"/>
      <c r="U869"/>
      <c r="V869"/>
      <c r="W869"/>
      <c r="X869"/>
      <c r="Y869"/>
      <c r="Z869"/>
      <c r="AA869"/>
    </row>
    <row r="870" spans="1:27" s="34" customFormat="1">
      <c r="A870" s="70"/>
      <c r="B870" s="72"/>
      <c r="C870" s="72"/>
      <c r="R870"/>
      <c r="S870"/>
      <c r="T870"/>
      <c r="U870"/>
      <c r="V870"/>
      <c r="W870"/>
      <c r="X870"/>
      <c r="Y870"/>
      <c r="Z870"/>
      <c r="AA870"/>
    </row>
    <row r="871" spans="1:27" s="34" customFormat="1">
      <c r="A871" s="70"/>
      <c r="B871" s="72"/>
      <c r="C871" s="72"/>
      <c r="R871"/>
      <c r="S871"/>
      <c r="T871"/>
      <c r="U871"/>
      <c r="V871"/>
      <c r="W871"/>
      <c r="X871"/>
      <c r="Y871"/>
      <c r="Z871"/>
      <c r="AA871"/>
    </row>
    <row r="872" spans="1:27" s="34" customFormat="1">
      <c r="A872" s="70"/>
      <c r="B872" s="72"/>
      <c r="C872" s="72"/>
      <c r="R872"/>
      <c r="S872"/>
      <c r="T872"/>
      <c r="U872"/>
      <c r="V872"/>
      <c r="W872"/>
      <c r="X872"/>
      <c r="Y872"/>
      <c r="Z872"/>
      <c r="AA872"/>
    </row>
    <row r="873" spans="1:27" s="34" customFormat="1">
      <c r="A873" s="70"/>
      <c r="B873" s="72"/>
      <c r="C873" s="72"/>
      <c r="R873"/>
      <c r="S873"/>
      <c r="T873"/>
      <c r="U873"/>
      <c r="V873"/>
      <c r="W873"/>
      <c r="X873"/>
      <c r="Y873"/>
      <c r="Z873"/>
      <c r="AA873"/>
    </row>
    <row r="874" spans="1:27" s="34" customFormat="1">
      <c r="A874" s="70"/>
      <c r="B874" s="72"/>
      <c r="C874" s="72"/>
      <c r="R874"/>
      <c r="S874"/>
      <c r="T874"/>
      <c r="U874"/>
      <c r="V874"/>
      <c r="W874"/>
      <c r="X874"/>
      <c r="Y874"/>
      <c r="Z874"/>
      <c r="AA874"/>
    </row>
    <row r="875" spans="1:27" s="34" customFormat="1">
      <c r="A875" s="70"/>
      <c r="B875" s="72"/>
      <c r="C875" s="72"/>
      <c r="R875"/>
      <c r="S875"/>
      <c r="T875"/>
      <c r="U875"/>
      <c r="V875"/>
      <c r="W875"/>
      <c r="X875"/>
      <c r="Y875"/>
      <c r="Z875"/>
      <c r="AA875"/>
    </row>
    <row r="876" spans="1:27" s="34" customFormat="1">
      <c r="A876" s="70"/>
      <c r="B876" s="72"/>
      <c r="C876" s="72"/>
      <c r="R876"/>
      <c r="S876"/>
      <c r="T876"/>
      <c r="U876"/>
      <c r="V876"/>
      <c r="W876"/>
      <c r="X876"/>
      <c r="Y876"/>
      <c r="Z876"/>
      <c r="AA876"/>
    </row>
    <row r="877" spans="1:27" s="34" customFormat="1">
      <c r="A877" s="70"/>
      <c r="R877"/>
      <c r="S877"/>
      <c r="T877"/>
      <c r="U877"/>
      <c r="V877"/>
      <c r="W877"/>
      <c r="X877"/>
      <c r="Y877"/>
      <c r="Z877"/>
      <c r="AA877"/>
    </row>
    <row r="878" spans="1:27" s="34" customFormat="1">
      <c r="A878" s="70"/>
      <c r="R878"/>
      <c r="S878"/>
      <c r="T878"/>
      <c r="U878"/>
      <c r="V878"/>
      <c r="W878"/>
      <c r="X878"/>
      <c r="Y878"/>
      <c r="Z878"/>
      <c r="AA878"/>
    </row>
    <row r="879" spans="1:27" s="34" customFormat="1">
      <c r="A879" s="70"/>
      <c r="R879"/>
      <c r="S879"/>
      <c r="T879"/>
      <c r="U879"/>
      <c r="V879"/>
      <c r="W879"/>
      <c r="X879"/>
      <c r="Y879"/>
      <c r="Z879"/>
      <c r="AA879"/>
    </row>
    <row r="880" spans="1:27" s="34" customFormat="1">
      <c r="A880" s="70"/>
      <c r="R880"/>
      <c r="S880"/>
      <c r="T880"/>
      <c r="U880"/>
      <c r="V880"/>
      <c r="W880"/>
      <c r="X880"/>
      <c r="Y880"/>
      <c r="Z880"/>
      <c r="AA880"/>
    </row>
    <row r="881" spans="1:27" s="34" customFormat="1">
      <c r="A881" s="70"/>
      <c r="R881"/>
      <c r="S881"/>
      <c r="T881"/>
      <c r="U881"/>
      <c r="V881"/>
      <c r="W881"/>
      <c r="X881"/>
      <c r="Y881"/>
      <c r="Z881"/>
      <c r="AA881"/>
    </row>
    <row r="882" spans="1:27" s="34" customFormat="1">
      <c r="A882" s="70"/>
      <c r="R882"/>
      <c r="S882"/>
      <c r="T882"/>
      <c r="U882"/>
      <c r="V882"/>
      <c r="W882"/>
      <c r="X882"/>
      <c r="Y882"/>
      <c r="Z882"/>
      <c r="AA882"/>
    </row>
    <row r="883" spans="1:27" s="34" customFormat="1">
      <c r="A883" s="70"/>
      <c r="R883"/>
      <c r="S883"/>
      <c r="T883"/>
      <c r="U883"/>
      <c r="V883"/>
      <c r="W883"/>
      <c r="X883"/>
      <c r="Y883"/>
      <c r="Z883"/>
      <c r="AA883"/>
    </row>
    <row r="884" spans="1:27" s="34" customFormat="1">
      <c r="A884" s="70"/>
      <c r="R884"/>
      <c r="S884"/>
      <c r="T884"/>
      <c r="U884"/>
      <c r="V884"/>
      <c r="W884"/>
      <c r="X884"/>
      <c r="Y884"/>
      <c r="Z884"/>
      <c r="AA884"/>
    </row>
    <row r="885" spans="1:27" s="34" customFormat="1">
      <c r="A885" s="70"/>
      <c r="R885"/>
      <c r="S885"/>
      <c r="T885"/>
      <c r="U885"/>
      <c r="V885"/>
      <c r="W885"/>
      <c r="X885"/>
      <c r="Y885"/>
      <c r="Z885"/>
      <c r="AA885"/>
    </row>
    <row r="886" spans="1:27" s="34" customFormat="1">
      <c r="A886" s="70"/>
      <c r="R886"/>
      <c r="S886"/>
      <c r="T886"/>
      <c r="U886"/>
      <c r="V886"/>
      <c r="W886"/>
      <c r="X886"/>
      <c r="Y886"/>
      <c r="Z886"/>
      <c r="AA886"/>
    </row>
    <row r="887" spans="1:27">
      <c r="A887" s="70"/>
    </row>
    <row r="888" spans="1:27">
      <c r="A888" s="70"/>
    </row>
    <row r="889" spans="1:27">
      <c r="A889" s="70"/>
    </row>
    <row r="890" spans="1:27">
      <c r="A890" s="70"/>
    </row>
    <row r="891" spans="1:27">
      <c r="A891" s="70"/>
    </row>
    <row r="892" spans="1:27">
      <c r="A892" s="70"/>
    </row>
    <row r="893" spans="1:27">
      <c r="A893" s="70"/>
    </row>
    <row r="894" spans="1:27">
      <c r="A894" s="70"/>
    </row>
    <row r="895" spans="1:27">
      <c r="A895" s="70"/>
    </row>
    <row r="896" spans="1:27">
      <c r="A896" s="70"/>
    </row>
    <row r="897" spans="1:1">
      <c r="A897" s="70"/>
    </row>
    <row r="898" spans="1:1">
      <c r="A898" s="70"/>
    </row>
    <row r="899" spans="1:1">
      <c r="A899" s="70"/>
    </row>
    <row r="900" spans="1:1">
      <c r="A900" s="70"/>
    </row>
    <row r="901" spans="1:1">
      <c r="A901" s="70"/>
    </row>
    <row r="902" spans="1:1">
      <c r="A902" s="70"/>
    </row>
    <row r="903" spans="1:1">
      <c r="A903" s="70"/>
    </row>
    <row r="904" spans="1:1">
      <c r="A904" s="70"/>
    </row>
    <row r="905" spans="1:1">
      <c r="A905" s="70"/>
    </row>
    <row r="906" spans="1:1">
      <c r="A906" s="70"/>
    </row>
    <row r="907" spans="1:1">
      <c r="A907" s="70"/>
    </row>
    <row r="908" spans="1:1">
      <c r="A908" s="70"/>
    </row>
    <row r="909" spans="1:1">
      <c r="A909" s="70"/>
    </row>
    <row r="910" spans="1:1">
      <c r="A910" s="70"/>
    </row>
    <row r="911" spans="1:1">
      <c r="A911" s="70"/>
    </row>
    <row r="912" spans="1:1">
      <c r="A912" s="70"/>
    </row>
    <row r="913" spans="1:1">
      <c r="A913" s="70"/>
    </row>
    <row r="914" spans="1:1">
      <c r="A914" s="70"/>
    </row>
    <row r="915" spans="1:1">
      <c r="A915" s="70"/>
    </row>
    <row r="916" spans="1:1">
      <c r="A916" s="70"/>
    </row>
    <row r="917" spans="1:1">
      <c r="A917" s="70"/>
    </row>
    <row r="918" spans="1:1">
      <c r="A918" s="70"/>
    </row>
    <row r="919" spans="1:1">
      <c r="A919" s="70"/>
    </row>
    <row r="920" spans="1:1">
      <c r="A920" s="70"/>
    </row>
    <row r="921" spans="1:1">
      <c r="A921" s="70"/>
    </row>
    <row r="922" spans="1:1">
      <c r="A922" s="70"/>
    </row>
    <row r="923" spans="1:1">
      <c r="A923" s="70"/>
    </row>
    <row r="924" spans="1:1">
      <c r="A924" s="70"/>
    </row>
    <row r="925" spans="1:1">
      <c r="A925" s="70"/>
    </row>
    <row r="926" spans="1:1">
      <c r="A926" s="70"/>
    </row>
    <row r="927" spans="1:1">
      <c r="A927" s="70"/>
    </row>
    <row r="928" spans="1:1">
      <c r="A928" s="70"/>
    </row>
    <row r="929" spans="1:1">
      <c r="A929" s="70"/>
    </row>
    <row r="930" spans="1:1">
      <c r="A930" s="70"/>
    </row>
    <row r="931" spans="1:1">
      <c r="A931" s="70"/>
    </row>
    <row r="932" spans="1:1">
      <c r="A932" s="70"/>
    </row>
    <row r="933" spans="1:1">
      <c r="A933" s="70"/>
    </row>
    <row r="934" spans="1:1">
      <c r="A934" s="70"/>
    </row>
    <row r="935" spans="1:1">
      <c r="A935" s="70"/>
    </row>
    <row r="936" spans="1:1">
      <c r="A936" s="70"/>
    </row>
    <row r="937" spans="1:1">
      <c r="A937" s="70"/>
    </row>
    <row r="938" spans="1:1">
      <c r="A938" s="70"/>
    </row>
    <row r="939" spans="1:1">
      <c r="A939" s="70"/>
    </row>
    <row r="940" spans="1:1">
      <c r="A940" s="70"/>
    </row>
    <row r="941" spans="1:1">
      <c r="A941" s="70"/>
    </row>
    <row r="942" spans="1:1">
      <c r="A942" s="70"/>
    </row>
    <row r="943" spans="1:1">
      <c r="A943" s="70"/>
    </row>
    <row r="944" spans="1:1">
      <c r="A944" s="70"/>
    </row>
    <row r="945" spans="1:1">
      <c r="A945" s="70"/>
    </row>
    <row r="946" spans="1:1">
      <c r="A946" s="70"/>
    </row>
    <row r="947" spans="1:1">
      <c r="A947" s="70"/>
    </row>
    <row r="948" spans="1:1">
      <c r="A948" s="70"/>
    </row>
    <row r="949" spans="1:1">
      <c r="A949" s="70"/>
    </row>
    <row r="950" spans="1:1">
      <c r="A950" s="70"/>
    </row>
    <row r="951" spans="1:1">
      <c r="A951" s="70"/>
    </row>
    <row r="952" spans="1:1">
      <c r="A952" s="70"/>
    </row>
    <row r="953" spans="1:1">
      <c r="A953" s="70"/>
    </row>
    <row r="954" spans="1:1">
      <c r="A954" s="70"/>
    </row>
    <row r="955" spans="1:1">
      <c r="A955" s="70"/>
    </row>
    <row r="956" spans="1:1">
      <c r="A956" s="70"/>
    </row>
    <row r="957" spans="1:1">
      <c r="A957" s="70"/>
    </row>
    <row r="958" spans="1:1">
      <c r="A958" s="70"/>
    </row>
    <row r="959" spans="1:1">
      <c r="A959" s="70"/>
    </row>
    <row r="960" spans="1:1">
      <c r="A960" s="70"/>
    </row>
    <row r="961" spans="1:1">
      <c r="A961" s="70"/>
    </row>
    <row r="962" spans="1:1">
      <c r="A962" s="70"/>
    </row>
    <row r="963" spans="1:1">
      <c r="A963" s="70"/>
    </row>
    <row r="964" spans="1:1">
      <c r="A964" s="70"/>
    </row>
    <row r="965" spans="1:1">
      <c r="A965" s="70"/>
    </row>
    <row r="966" spans="1:1">
      <c r="A966" s="70"/>
    </row>
    <row r="967" spans="1:1">
      <c r="A967" s="70"/>
    </row>
    <row r="968" spans="1:1">
      <c r="A968" s="70"/>
    </row>
    <row r="969" spans="1:1">
      <c r="A969" s="70"/>
    </row>
    <row r="970" spans="1:1">
      <c r="A970" s="70"/>
    </row>
    <row r="971" spans="1:1">
      <c r="A971" s="70"/>
    </row>
    <row r="972" spans="1:1">
      <c r="A972" s="70"/>
    </row>
    <row r="973" spans="1:1">
      <c r="A973" s="70"/>
    </row>
    <row r="974" spans="1:1">
      <c r="A974" s="70"/>
    </row>
    <row r="975" spans="1:1">
      <c r="A975" s="70"/>
    </row>
    <row r="976" spans="1:1">
      <c r="A976" s="70"/>
    </row>
    <row r="977" spans="1:1">
      <c r="A977" s="70"/>
    </row>
    <row r="978" spans="1:1">
      <c r="A978" s="70"/>
    </row>
    <row r="979" spans="1:1">
      <c r="A979" s="70"/>
    </row>
    <row r="980" spans="1:1">
      <c r="A980" s="70"/>
    </row>
    <row r="981" spans="1:1">
      <c r="A981" s="70"/>
    </row>
    <row r="982" spans="1:1">
      <c r="A982" s="70"/>
    </row>
    <row r="983" spans="1:1">
      <c r="A983" s="70"/>
    </row>
    <row r="984" spans="1:1">
      <c r="A984" s="70"/>
    </row>
    <row r="985" spans="1:1">
      <c r="A985" s="70"/>
    </row>
    <row r="986" spans="1:1">
      <c r="A986" s="70"/>
    </row>
    <row r="987" spans="1:1">
      <c r="A987" s="70"/>
    </row>
    <row r="988" spans="1:1">
      <c r="A988" s="70"/>
    </row>
    <row r="989" spans="1:1">
      <c r="A989" s="70"/>
    </row>
    <row r="990" spans="1:1">
      <c r="A990" s="70"/>
    </row>
    <row r="991" spans="1:1">
      <c r="A991" s="70"/>
    </row>
    <row r="992" spans="1:1">
      <c r="A992" s="70"/>
    </row>
    <row r="993" spans="1:1">
      <c r="A993" s="70"/>
    </row>
    <row r="994" spans="1:1">
      <c r="A994" s="70"/>
    </row>
    <row r="995" spans="1:1">
      <c r="A995" s="70"/>
    </row>
    <row r="996" spans="1:1">
      <c r="A996" s="70"/>
    </row>
    <row r="997" spans="1:1">
      <c r="A997" s="70"/>
    </row>
    <row r="998" spans="1:1">
      <c r="A998" s="70"/>
    </row>
    <row r="999" spans="1:1">
      <c r="A999" s="70"/>
    </row>
    <row r="1000" spans="1:1">
      <c r="A1000" s="70"/>
    </row>
    <row r="1001" spans="1:1">
      <c r="A1001" s="70"/>
    </row>
    <row r="1002" spans="1:1">
      <c r="A1002" s="70"/>
    </row>
    <row r="1003" spans="1:1">
      <c r="A1003" s="70"/>
    </row>
    <row r="1004" spans="1:1">
      <c r="A1004" s="70"/>
    </row>
    <row r="1005" spans="1:1">
      <c r="A1005" s="70"/>
    </row>
    <row r="1006" spans="1:1">
      <c r="A1006" s="70"/>
    </row>
    <row r="1007" spans="1:1">
      <c r="A1007" s="70"/>
    </row>
    <row r="1008" spans="1:1">
      <c r="A1008" s="70"/>
    </row>
    <row r="1009" spans="1:1">
      <c r="A1009" s="70"/>
    </row>
    <row r="1010" spans="1:1">
      <c r="A1010" s="70"/>
    </row>
    <row r="1011" spans="1:1">
      <c r="A1011" s="70"/>
    </row>
    <row r="1012" spans="1:1">
      <c r="A1012" s="70"/>
    </row>
    <row r="1013" spans="1:1">
      <c r="A1013" s="70"/>
    </row>
    <row r="1014" spans="1:1">
      <c r="A1014" s="70"/>
    </row>
    <row r="1015" spans="1:1">
      <c r="A1015" s="70"/>
    </row>
    <row r="1016" spans="1:1">
      <c r="A1016" s="70"/>
    </row>
    <row r="1017" spans="1:1">
      <c r="A1017" s="70"/>
    </row>
    <row r="1018" spans="1:1">
      <c r="A1018" s="70"/>
    </row>
    <row r="1019" spans="1:1">
      <c r="A1019" s="70"/>
    </row>
    <row r="1020" spans="1:1">
      <c r="A1020" s="70"/>
    </row>
    <row r="1021" spans="1:1">
      <c r="A1021" s="70"/>
    </row>
    <row r="1022" spans="1:1">
      <c r="A1022" s="70"/>
    </row>
    <row r="1023" spans="1:1">
      <c r="A1023" s="70"/>
    </row>
    <row r="1024" spans="1:1">
      <c r="A1024" s="70"/>
    </row>
    <row r="1025" spans="1:1">
      <c r="A1025" s="70"/>
    </row>
    <row r="1026" spans="1:1">
      <c r="A1026" s="70"/>
    </row>
    <row r="1027" spans="1:1">
      <c r="A1027" s="70"/>
    </row>
    <row r="1028" spans="1:1">
      <c r="A1028" s="70"/>
    </row>
    <row r="1029" spans="1:1">
      <c r="A1029" s="70"/>
    </row>
    <row r="1030" spans="1:1">
      <c r="A1030" s="70"/>
    </row>
    <row r="1031" spans="1:1">
      <c r="A1031" s="70"/>
    </row>
    <row r="1032" spans="1:1">
      <c r="A1032" s="70"/>
    </row>
    <row r="1033" spans="1:1">
      <c r="A1033" s="70"/>
    </row>
    <row r="1034" spans="1:1">
      <c r="A1034" s="70"/>
    </row>
    <row r="1035" spans="1:1">
      <c r="A1035" s="70"/>
    </row>
    <row r="1036" spans="1:1">
      <c r="A1036" s="70"/>
    </row>
    <row r="1037" spans="1:1">
      <c r="A1037" s="70"/>
    </row>
    <row r="1038" spans="1:1">
      <c r="A1038" s="70"/>
    </row>
    <row r="1039" spans="1:1">
      <c r="A1039" s="70"/>
    </row>
    <row r="1040" spans="1:1">
      <c r="A1040" s="70"/>
    </row>
    <row r="1041" spans="1:1">
      <c r="A1041" s="70"/>
    </row>
    <row r="1042" spans="1:1">
      <c r="A1042" s="70"/>
    </row>
    <row r="1043" spans="1:1">
      <c r="A1043" s="70"/>
    </row>
    <row r="1044" spans="1:1">
      <c r="A1044" s="70"/>
    </row>
    <row r="1045" spans="1:1">
      <c r="A1045" s="70"/>
    </row>
    <row r="1046" spans="1:1">
      <c r="A1046" s="70"/>
    </row>
    <row r="1047" spans="1:1">
      <c r="A1047" s="70"/>
    </row>
    <row r="1048" spans="1:1">
      <c r="A1048" s="70"/>
    </row>
    <row r="1049" spans="1:1">
      <c r="A1049" s="70"/>
    </row>
    <row r="1050" spans="1:1">
      <c r="A1050" s="70"/>
    </row>
    <row r="1051" spans="1:1">
      <c r="A1051" s="70"/>
    </row>
    <row r="1052" spans="1:1">
      <c r="A1052" s="70"/>
    </row>
    <row r="1053" spans="1:1">
      <c r="A1053" s="70"/>
    </row>
    <row r="1054" spans="1:1">
      <c r="A1054" s="70"/>
    </row>
    <row r="1055" spans="1:1">
      <c r="A1055" s="70"/>
    </row>
    <row r="1056" spans="1:1">
      <c r="A1056" s="70"/>
    </row>
    <row r="1057" spans="1:1">
      <c r="A1057" s="70"/>
    </row>
    <row r="1058" spans="1:1">
      <c r="A1058" s="70"/>
    </row>
    <row r="1059" spans="1:1">
      <c r="A1059" s="70"/>
    </row>
    <row r="1060" spans="1:1">
      <c r="A1060" s="70"/>
    </row>
    <row r="1061" spans="1:1">
      <c r="A1061" s="70"/>
    </row>
    <row r="1062" spans="1:1">
      <c r="A1062" s="70"/>
    </row>
    <row r="1063" spans="1:1">
      <c r="A1063" s="70"/>
    </row>
    <row r="1064" spans="1:1">
      <c r="A1064" s="70"/>
    </row>
    <row r="1065" spans="1:1">
      <c r="A1065" s="70"/>
    </row>
    <row r="1066" spans="1:1">
      <c r="A1066" s="70"/>
    </row>
    <row r="1067" spans="1:1">
      <c r="A1067" s="70"/>
    </row>
    <row r="1068" spans="1:1">
      <c r="A1068" s="70"/>
    </row>
    <row r="1069" spans="1:1">
      <c r="A1069" s="70"/>
    </row>
    <row r="1070" spans="1:1">
      <c r="A1070" s="70"/>
    </row>
    <row r="1071" spans="1:1">
      <c r="A1071" s="70"/>
    </row>
    <row r="1072" spans="1:1">
      <c r="A1072" s="70"/>
    </row>
    <row r="1073" spans="1:1">
      <c r="A1073" s="70"/>
    </row>
    <row r="1074" spans="1:1">
      <c r="A1074" s="70"/>
    </row>
    <row r="1075" spans="1:1">
      <c r="A1075" s="70"/>
    </row>
    <row r="1076" spans="1:1">
      <c r="A1076" s="70"/>
    </row>
    <row r="1077" spans="1:1">
      <c r="A1077" s="70"/>
    </row>
    <row r="1078" spans="1:1">
      <c r="A1078" s="70"/>
    </row>
    <row r="1079" spans="1:1">
      <c r="A1079" s="70"/>
    </row>
    <row r="1080" spans="1:1">
      <c r="A1080" s="70"/>
    </row>
    <row r="1081" spans="1:1">
      <c r="A1081" s="70"/>
    </row>
    <row r="1082" spans="1:1">
      <c r="A1082" s="70"/>
    </row>
    <row r="1083" spans="1:1">
      <c r="A1083" s="70"/>
    </row>
    <row r="1084" spans="1:1">
      <c r="A1084" s="70"/>
    </row>
    <row r="1085" spans="1:1">
      <c r="A1085" s="70"/>
    </row>
    <row r="1086" spans="1:1">
      <c r="A1086" s="70"/>
    </row>
    <row r="1087" spans="1:1">
      <c r="A1087" s="70"/>
    </row>
    <row r="1088" spans="1:1">
      <c r="A1088" s="70"/>
    </row>
    <row r="1089" spans="1:1">
      <c r="A1089" s="70"/>
    </row>
    <row r="1090" spans="1:1">
      <c r="A1090" s="70"/>
    </row>
    <row r="1091" spans="1:1">
      <c r="A1091" s="70"/>
    </row>
    <row r="1092" spans="1:1">
      <c r="A1092" s="70"/>
    </row>
    <row r="1093" spans="1:1">
      <c r="A1093" s="70"/>
    </row>
    <row r="1094" spans="1:1">
      <c r="A1094" s="70"/>
    </row>
    <row r="1095" spans="1:1">
      <c r="A1095" s="70"/>
    </row>
    <row r="1096" spans="1:1">
      <c r="A1096" s="70"/>
    </row>
    <row r="1097" spans="1:1">
      <c r="A1097" s="70"/>
    </row>
    <row r="1098" spans="1:1">
      <c r="A1098" s="70"/>
    </row>
    <row r="1099" spans="1:1">
      <c r="A1099" s="70"/>
    </row>
    <row r="1100" spans="1:1">
      <c r="A1100" s="70"/>
    </row>
    <row r="1101" spans="1:1">
      <c r="A1101" s="70"/>
    </row>
    <row r="1102" spans="1:1">
      <c r="A1102" s="70"/>
    </row>
    <row r="1103" spans="1:1">
      <c r="A1103" s="70"/>
    </row>
    <row r="1104" spans="1:1">
      <c r="A1104" s="70"/>
    </row>
    <row r="1105" spans="1:1">
      <c r="A1105" s="70"/>
    </row>
    <row r="1106" spans="1:1">
      <c r="A1106" s="70"/>
    </row>
    <row r="1107" spans="1:1">
      <c r="A1107" s="70"/>
    </row>
    <row r="1108" spans="1:1">
      <c r="A1108" s="70"/>
    </row>
    <row r="1109" spans="1:1">
      <c r="A1109" s="70"/>
    </row>
    <row r="1110" spans="1:1">
      <c r="A1110" s="70"/>
    </row>
    <row r="1111" spans="1:1">
      <c r="A1111" s="70"/>
    </row>
    <row r="1112" spans="1:1">
      <c r="A1112" s="70"/>
    </row>
    <row r="1113" spans="1:1">
      <c r="A1113" s="70"/>
    </row>
    <row r="1114" spans="1:1">
      <c r="A1114" s="70"/>
    </row>
    <row r="1115" spans="1:1">
      <c r="A1115" s="70"/>
    </row>
    <row r="1116" spans="1:1">
      <c r="A1116" s="70"/>
    </row>
    <row r="1117" spans="1:1">
      <c r="A1117" s="70"/>
    </row>
    <row r="1118" spans="1:1">
      <c r="A1118" s="70"/>
    </row>
    <row r="1119" spans="1:1">
      <c r="A1119" s="70"/>
    </row>
    <row r="1120" spans="1:1">
      <c r="A1120" s="70"/>
    </row>
    <row r="1121" spans="1:1">
      <c r="A1121" s="70"/>
    </row>
    <row r="1122" spans="1:1">
      <c r="A1122" s="70"/>
    </row>
    <row r="1123" spans="1:1">
      <c r="A1123" s="70"/>
    </row>
    <row r="1124" spans="1:1">
      <c r="A1124" s="70"/>
    </row>
    <row r="1125" spans="1:1">
      <c r="A1125" s="70"/>
    </row>
    <row r="1126" spans="1:1">
      <c r="A1126" s="70"/>
    </row>
    <row r="1127" spans="1:1">
      <c r="A1127" s="70"/>
    </row>
    <row r="1128" spans="1:1">
      <c r="A1128" s="70"/>
    </row>
    <row r="1129" spans="1:1">
      <c r="A1129" s="70"/>
    </row>
    <row r="1130" spans="1:1">
      <c r="A1130" s="70"/>
    </row>
    <row r="1131" spans="1:1">
      <c r="A1131" s="70"/>
    </row>
    <row r="1132" spans="1:1">
      <c r="A1132" s="70"/>
    </row>
    <row r="1133" spans="1:1">
      <c r="A1133" s="70"/>
    </row>
    <row r="1134" spans="1:1">
      <c r="A1134" s="70"/>
    </row>
    <row r="1135" spans="1:1">
      <c r="A1135" s="70"/>
    </row>
    <row r="1136" spans="1:1">
      <c r="A1136" s="70"/>
    </row>
    <row r="1137" spans="1:1">
      <c r="A1137" s="70"/>
    </row>
    <row r="1138" spans="1:1">
      <c r="A1138" s="70"/>
    </row>
    <row r="1139" spans="1:1">
      <c r="A1139" s="70"/>
    </row>
    <row r="1140" spans="1:1">
      <c r="A1140" s="70"/>
    </row>
    <row r="1141" spans="1:1">
      <c r="A1141" s="70"/>
    </row>
    <row r="1142" spans="1:1">
      <c r="A1142" s="70"/>
    </row>
    <row r="1143" spans="1:1">
      <c r="A1143" s="70"/>
    </row>
    <row r="1144" spans="1:1">
      <c r="A1144" s="70"/>
    </row>
    <row r="1145" spans="1:1">
      <c r="A1145" s="70"/>
    </row>
    <row r="1146" spans="1:1">
      <c r="A1146" s="70"/>
    </row>
    <row r="1147" spans="1:1">
      <c r="A1147" s="70"/>
    </row>
    <row r="1148" spans="1:1">
      <c r="A1148" s="70"/>
    </row>
    <row r="1149" spans="1:1">
      <c r="A1149" s="70"/>
    </row>
    <row r="1150" spans="1:1">
      <c r="A1150" s="70"/>
    </row>
    <row r="1151" spans="1:1">
      <c r="A1151" s="70"/>
    </row>
    <row r="1152" spans="1:1">
      <c r="A1152" s="70"/>
    </row>
    <row r="1153" spans="1:1">
      <c r="A1153" s="70"/>
    </row>
    <row r="1154" spans="1:1">
      <c r="A1154" s="70"/>
    </row>
    <row r="1155" spans="1:1">
      <c r="A1155" s="70"/>
    </row>
    <row r="1156" spans="1:1">
      <c r="A1156" s="70"/>
    </row>
    <row r="1157" spans="1:1">
      <c r="A1157" s="70"/>
    </row>
    <row r="1158" spans="1:1">
      <c r="A1158" s="70"/>
    </row>
    <row r="1159" spans="1:1">
      <c r="A1159" s="70"/>
    </row>
    <row r="1160" spans="1:1">
      <c r="A1160" s="70"/>
    </row>
    <row r="1161" spans="1:1">
      <c r="A1161" s="70"/>
    </row>
    <row r="1162" spans="1:1">
      <c r="A1162" s="70"/>
    </row>
    <row r="1163" spans="1:1">
      <c r="A1163" s="70"/>
    </row>
    <row r="1164" spans="1:1">
      <c r="A1164" s="70"/>
    </row>
    <row r="1165" spans="1:1">
      <c r="A1165" s="70"/>
    </row>
    <row r="1166" spans="1:1">
      <c r="A1166" s="70"/>
    </row>
    <row r="1167" spans="1:1">
      <c r="A1167" s="70"/>
    </row>
    <row r="1168" spans="1:1">
      <c r="A1168" s="70"/>
    </row>
    <row r="1169" spans="1:1">
      <c r="A1169" s="70"/>
    </row>
    <row r="1170" spans="1:1">
      <c r="A1170" s="70"/>
    </row>
    <row r="1171" spans="1:1">
      <c r="A1171" s="70"/>
    </row>
    <row r="1172" spans="1:1">
      <c r="A1172" s="70"/>
    </row>
    <row r="1173" spans="1:1">
      <c r="A1173" s="70"/>
    </row>
    <row r="1174" spans="1:1">
      <c r="A1174" s="70"/>
    </row>
    <row r="1175" spans="1:1">
      <c r="A1175" s="70"/>
    </row>
    <row r="1176" spans="1:1">
      <c r="A1176" s="70"/>
    </row>
    <row r="1177" spans="1:1">
      <c r="A1177" s="70"/>
    </row>
    <row r="1178" spans="1:1">
      <c r="A1178" s="70"/>
    </row>
    <row r="1179" spans="1:1">
      <c r="A1179" s="70"/>
    </row>
    <row r="1180" spans="1:1">
      <c r="A1180" s="70"/>
    </row>
    <row r="1181" spans="1:1">
      <c r="A1181" s="70"/>
    </row>
    <row r="1182" spans="1:1">
      <c r="A1182" s="70"/>
    </row>
    <row r="1183" spans="1:1">
      <c r="A1183" s="70"/>
    </row>
    <row r="1184" spans="1:1">
      <c r="A1184" s="70"/>
    </row>
    <row r="1185" spans="1:1">
      <c r="A1185" s="70"/>
    </row>
    <row r="1186" spans="1:1">
      <c r="A1186" s="70"/>
    </row>
    <row r="1187" spans="1:1">
      <c r="A1187" s="70"/>
    </row>
    <row r="1188" spans="1:1">
      <c r="A1188" s="70"/>
    </row>
    <row r="1189" spans="1:1">
      <c r="A1189" s="70"/>
    </row>
    <row r="1190" spans="1:1">
      <c r="A1190" s="70"/>
    </row>
    <row r="1191" spans="1:1">
      <c r="A1191" s="70"/>
    </row>
    <row r="1192" spans="1:1">
      <c r="A1192" s="70"/>
    </row>
    <row r="1193" spans="1:1">
      <c r="A1193" s="70"/>
    </row>
    <row r="1194" spans="1:1">
      <c r="A1194" s="70"/>
    </row>
    <row r="1195" spans="1:1">
      <c r="A1195" s="70"/>
    </row>
    <row r="1196" spans="1:1">
      <c r="A1196" s="70"/>
    </row>
    <row r="1197" spans="1:1">
      <c r="A1197" s="70"/>
    </row>
    <row r="1198" spans="1:1">
      <c r="A1198" s="70"/>
    </row>
    <row r="1199" spans="1:1">
      <c r="A1199" s="70"/>
    </row>
    <row r="1200" spans="1:1">
      <c r="A1200" s="70"/>
    </row>
    <row r="1201" spans="1:1">
      <c r="A1201" s="70"/>
    </row>
    <row r="1202" spans="1:1">
      <c r="A1202" s="70"/>
    </row>
    <row r="1203" spans="1:1">
      <c r="A1203" s="70"/>
    </row>
    <row r="1204" spans="1:1">
      <c r="A1204" s="70"/>
    </row>
    <row r="1205" spans="1:1">
      <c r="A1205" s="70"/>
    </row>
    <row r="1206" spans="1:1">
      <c r="A1206" s="70"/>
    </row>
    <row r="1207" spans="1:1">
      <c r="A1207" s="70"/>
    </row>
    <row r="1208" spans="1:1">
      <c r="A1208" s="70"/>
    </row>
    <row r="1209" spans="1:1">
      <c r="A1209" s="70"/>
    </row>
    <row r="1210" spans="1:1">
      <c r="A1210" s="70"/>
    </row>
    <row r="1211" spans="1:1">
      <c r="A1211" s="70"/>
    </row>
    <row r="1212" spans="1:1">
      <c r="A1212" s="70"/>
    </row>
    <row r="1213" spans="1:1">
      <c r="A1213" s="70"/>
    </row>
    <row r="1214" spans="1:1">
      <c r="A1214" s="70"/>
    </row>
    <row r="1215" spans="1:1">
      <c r="A1215" s="70"/>
    </row>
    <row r="1216" spans="1:1">
      <c r="A1216" s="70"/>
    </row>
    <row r="1217" spans="1:1">
      <c r="A1217" s="70"/>
    </row>
    <row r="1218" spans="1:1">
      <c r="A1218" s="70"/>
    </row>
    <row r="1219" spans="1:1">
      <c r="A1219" s="70"/>
    </row>
    <row r="1220" spans="1:1">
      <c r="A1220" s="70"/>
    </row>
    <row r="1221" spans="1:1">
      <c r="A1221" s="70"/>
    </row>
    <row r="1222" spans="1:1">
      <c r="A1222" s="70"/>
    </row>
    <row r="1223" spans="1:1">
      <c r="A1223" s="70"/>
    </row>
    <row r="1224" spans="1:1">
      <c r="A1224" s="70"/>
    </row>
    <row r="1225" spans="1:1">
      <c r="A1225" s="70"/>
    </row>
    <row r="1226" spans="1:1">
      <c r="A1226" s="70"/>
    </row>
    <row r="1227" spans="1:1">
      <c r="A1227" s="70"/>
    </row>
    <row r="1228" spans="1:1">
      <c r="A1228" s="70"/>
    </row>
    <row r="1229" spans="1:1">
      <c r="A1229" s="70"/>
    </row>
    <row r="1230" spans="1:1">
      <c r="A1230" s="70"/>
    </row>
    <row r="1231" spans="1:1">
      <c r="A1231" s="70"/>
    </row>
    <row r="1232" spans="1:1">
      <c r="A1232" s="70"/>
    </row>
    <row r="1233" spans="1:1">
      <c r="A1233" s="70"/>
    </row>
    <row r="1234" spans="1:1">
      <c r="A1234" s="70"/>
    </row>
    <row r="1235" spans="1:1">
      <c r="A1235" s="70"/>
    </row>
    <row r="1236" spans="1:1">
      <c r="A1236" s="70"/>
    </row>
    <row r="1237" spans="1:1">
      <c r="A1237" s="70"/>
    </row>
    <row r="1238" spans="1:1">
      <c r="A1238" s="70"/>
    </row>
    <row r="1239" spans="1:1">
      <c r="A1239" s="70"/>
    </row>
    <row r="1240" spans="1:1">
      <c r="A1240" s="70"/>
    </row>
    <row r="1241" spans="1:1">
      <c r="A1241" s="70"/>
    </row>
    <row r="1242" spans="1:1">
      <c r="A1242" s="70"/>
    </row>
    <row r="1243" spans="1:1">
      <c r="A1243" s="70"/>
    </row>
    <row r="1244" spans="1:1">
      <c r="A1244" s="70"/>
    </row>
    <row r="1245" spans="1:1">
      <c r="A1245" s="70"/>
    </row>
    <row r="1246" spans="1:1">
      <c r="A1246" s="70"/>
    </row>
    <row r="1247" spans="1:1">
      <c r="A1247" s="70"/>
    </row>
    <row r="1248" spans="1:1">
      <c r="A1248" s="70"/>
    </row>
    <row r="1249" spans="1:1">
      <c r="A1249" s="70"/>
    </row>
    <row r="1250" spans="1:1">
      <c r="A1250" s="70"/>
    </row>
    <row r="1251" spans="1:1">
      <c r="A1251" s="70"/>
    </row>
    <row r="1252" spans="1:1">
      <c r="A1252" s="70"/>
    </row>
    <row r="1253" spans="1:1">
      <c r="A1253" s="70"/>
    </row>
    <row r="1254" spans="1:1">
      <c r="A1254" s="70"/>
    </row>
    <row r="1255" spans="1:1">
      <c r="A1255" s="70"/>
    </row>
    <row r="1256" spans="1:1">
      <c r="A1256" s="70"/>
    </row>
    <row r="1257" spans="1:1">
      <c r="A1257" s="70"/>
    </row>
    <row r="1258" spans="1:1">
      <c r="A1258" s="70"/>
    </row>
    <row r="1259" spans="1:1">
      <c r="A1259" s="70"/>
    </row>
    <row r="1260" spans="1:1">
      <c r="A1260" s="70"/>
    </row>
    <row r="1261" spans="1:1">
      <c r="A1261" s="70"/>
    </row>
    <row r="1262" spans="1:1">
      <c r="A1262" s="70"/>
    </row>
    <row r="1263" spans="1:1">
      <c r="A1263" s="70"/>
    </row>
    <row r="1264" spans="1:1">
      <c r="A1264" s="70"/>
    </row>
    <row r="1265" spans="1:1">
      <c r="A1265" s="70"/>
    </row>
    <row r="1266" spans="1:1">
      <c r="A1266" s="70"/>
    </row>
    <row r="1267" spans="1:1">
      <c r="A1267" s="70"/>
    </row>
    <row r="1268" spans="1:1">
      <c r="A1268" s="70"/>
    </row>
    <row r="1269" spans="1:1">
      <c r="A1269" s="70"/>
    </row>
    <row r="1270" spans="1:1">
      <c r="A1270" s="70"/>
    </row>
    <row r="1271" spans="1:1">
      <c r="A1271" s="70"/>
    </row>
    <row r="1272" spans="1:1">
      <c r="A1272" s="70"/>
    </row>
    <row r="1273" spans="1:1">
      <c r="A1273" s="70"/>
    </row>
    <row r="1274" spans="1:1">
      <c r="A1274" s="70"/>
    </row>
    <row r="1275" spans="1:1">
      <c r="A1275" s="70"/>
    </row>
    <row r="1276" spans="1:1">
      <c r="A1276" s="70"/>
    </row>
    <row r="1277" spans="1:1">
      <c r="A1277" s="70"/>
    </row>
    <row r="1278" spans="1:1">
      <c r="A1278" s="70"/>
    </row>
    <row r="1279" spans="1:1">
      <c r="A1279" s="70"/>
    </row>
    <row r="1280" spans="1:1">
      <c r="A1280" s="70"/>
    </row>
    <row r="1281" spans="1:1">
      <c r="A1281" s="70"/>
    </row>
    <row r="1282" spans="1:1">
      <c r="A1282" s="70"/>
    </row>
    <row r="1283" spans="1:1">
      <c r="A1283" s="70"/>
    </row>
    <row r="1284" spans="1:1">
      <c r="A1284" s="70"/>
    </row>
    <row r="1285" spans="1:1">
      <c r="A1285" s="70"/>
    </row>
    <row r="1286" spans="1:1">
      <c r="A1286" s="70"/>
    </row>
    <row r="1287" spans="1:1">
      <c r="A1287" s="70"/>
    </row>
    <row r="1288" spans="1:1">
      <c r="A1288" s="70"/>
    </row>
    <row r="1289" spans="1:1">
      <c r="A1289" s="70"/>
    </row>
    <row r="1290" spans="1:1">
      <c r="A1290" s="70"/>
    </row>
    <row r="1291" spans="1:1">
      <c r="A1291" s="70"/>
    </row>
    <row r="1292" spans="1:1">
      <c r="A1292" s="70"/>
    </row>
    <row r="1293" spans="1:1">
      <c r="A1293" s="70"/>
    </row>
    <row r="1294" spans="1:1">
      <c r="A1294" s="70"/>
    </row>
    <row r="1295" spans="1:1">
      <c r="A1295" s="70"/>
    </row>
    <row r="1296" spans="1:1">
      <c r="A1296" s="70"/>
    </row>
    <row r="1297" spans="1:1">
      <c r="A1297" s="70"/>
    </row>
    <row r="1298" spans="1:1">
      <c r="A1298" s="70"/>
    </row>
    <row r="1299" spans="1:1">
      <c r="A1299" s="70"/>
    </row>
    <row r="1300" spans="1:1">
      <c r="A1300" s="70"/>
    </row>
    <row r="1301" spans="1:1">
      <c r="A1301" s="70"/>
    </row>
    <row r="1302" spans="1:1">
      <c r="A1302" s="70"/>
    </row>
    <row r="1303" spans="1:1">
      <c r="A1303" s="70"/>
    </row>
    <row r="1304" spans="1:1">
      <c r="A1304" s="70"/>
    </row>
    <row r="1305" spans="1:1">
      <c r="A1305" s="70"/>
    </row>
    <row r="1306" spans="1:1">
      <c r="A1306" s="70"/>
    </row>
    <row r="1307" spans="1:1">
      <c r="A1307" s="70"/>
    </row>
    <row r="1308" spans="1:1">
      <c r="A1308" s="70"/>
    </row>
    <row r="1309" spans="1:1">
      <c r="A1309" s="70"/>
    </row>
    <row r="1310" spans="1:1">
      <c r="A1310" s="70"/>
    </row>
    <row r="1311" spans="1:1">
      <c r="A1311" s="70"/>
    </row>
    <row r="1312" spans="1:1">
      <c r="A1312" s="70"/>
    </row>
    <row r="1313" spans="1:1">
      <c r="A1313" s="70"/>
    </row>
    <row r="1314" spans="1:1">
      <c r="A1314" s="70"/>
    </row>
    <row r="1315" spans="1:1">
      <c r="A1315" s="70"/>
    </row>
    <row r="1316" spans="1:1">
      <c r="A1316" s="70"/>
    </row>
    <row r="1317" spans="1:1">
      <c r="A1317" s="70"/>
    </row>
    <row r="1318" spans="1:1">
      <c r="A1318" s="70"/>
    </row>
    <row r="1319" spans="1:1">
      <c r="A1319" s="70"/>
    </row>
    <row r="1320" spans="1:1">
      <c r="A1320" s="70"/>
    </row>
    <row r="1321" spans="1:1">
      <c r="A1321" s="70"/>
    </row>
    <row r="1322" spans="1:1">
      <c r="A1322" s="70"/>
    </row>
    <row r="1323" spans="1:1">
      <c r="A1323" s="70"/>
    </row>
    <row r="1324" spans="1:1">
      <c r="A1324" s="70"/>
    </row>
    <row r="1325" spans="1:1">
      <c r="A1325" s="70"/>
    </row>
    <row r="1326" spans="1:1">
      <c r="A1326" s="70"/>
    </row>
    <row r="1327" spans="1:1">
      <c r="A1327" s="70"/>
    </row>
    <row r="1328" spans="1:1">
      <c r="A1328" s="70"/>
    </row>
    <row r="1329" spans="1:1">
      <c r="A1329" s="70"/>
    </row>
    <row r="1330" spans="1:1">
      <c r="A1330" s="70"/>
    </row>
    <row r="1331" spans="1:1">
      <c r="A1331" s="70"/>
    </row>
    <row r="1332" spans="1:1">
      <c r="A1332" s="70"/>
    </row>
    <row r="1333" spans="1:1">
      <c r="A1333" s="70"/>
    </row>
    <row r="1334" spans="1:1">
      <c r="A1334" s="70"/>
    </row>
    <row r="1335" spans="1:1">
      <c r="A1335" s="70"/>
    </row>
    <row r="1336" spans="1:1">
      <c r="A1336" s="70"/>
    </row>
    <row r="1337" spans="1:1">
      <c r="A1337" s="70"/>
    </row>
    <row r="1338" spans="1:1">
      <c r="A1338" s="70"/>
    </row>
    <row r="1339" spans="1:1">
      <c r="A1339" s="70"/>
    </row>
    <row r="1340" spans="1:1">
      <c r="A1340" s="70"/>
    </row>
    <row r="1341" spans="1:1">
      <c r="A1341" s="70"/>
    </row>
    <row r="1342" spans="1:1">
      <c r="A1342" s="70"/>
    </row>
    <row r="1343" spans="1:1">
      <c r="A1343" s="70"/>
    </row>
    <row r="1344" spans="1:1">
      <c r="A1344" s="70"/>
    </row>
    <row r="1345" spans="1:1">
      <c r="A1345" s="70"/>
    </row>
    <row r="1346" spans="1:1">
      <c r="A1346" s="70"/>
    </row>
    <row r="1347" spans="1:1">
      <c r="A1347" s="70"/>
    </row>
    <row r="1348" spans="1:1">
      <c r="A1348" s="70"/>
    </row>
    <row r="1349" spans="1:1">
      <c r="A1349" s="70"/>
    </row>
    <row r="1350" spans="1:1">
      <c r="A1350" s="70"/>
    </row>
    <row r="1351" spans="1:1">
      <c r="A1351" s="70"/>
    </row>
    <row r="1352" spans="1:1">
      <c r="A1352" s="70"/>
    </row>
    <row r="1353" spans="1:1">
      <c r="A1353" s="70"/>
    </row>
    <row r="1354" spans="1:1">
      <c r="A1354" s="70"/>
    </row>
    <row r="1355" spans="1:1">
      <c r="A1355" s="70"/>
    </row>
    <row r="1356" spans="1:1">
      <c r="A1356" s="70"/>
    </row>
    <row r="1357" spans="1:1">
      <c r="A1357" s="70"/>
    </row>
    <row r="1358" spans="1:1">
      <c r="A1358" s="70"/>
    </row>
    <row r="1359" spans="1:1">
      <c r="A1359" s="70"/>
    </row>
    <row r="1360" spans="1:1">
      <c r="A1360" s="70"/>
    </row>
    <row r="1361" spans="1:1">
      <c r="A1361" s="70"/>
    </row>
    <row r="1362" spans="1:1">
      <c r="A1362" s="70"/>
    </row>
    <row r="1363" spans="1:1">
      <c r="A1363" s="70"/>
    </row>
    <row r="1364" spans="1:1">
      <c r="A1364" s="70"/>
    </row>
    <row r="1365" spans="1:1">
      <c r="A1365" s="70"/>
    </row>
    <row r="1366" spans="1:1">
      <c r="A1366" s="70"/>
    </row>
    <row r="1367" spans="1:1">
      <c r="A1367" s="70"/>
    </row>
    <row r="1368" spans="1:1">
      <c r="A1368" s="70"/>
    </row>
    <row r="1369" spans="1:1">
      <c r="A1369" s="70"/>
    </row>
    <row r="1370" spans="1:1">
      <c r="A1370" s="70"/>
    </row>
    <row r="1371" spans="1:1">
      <c r="A1371" s="70"/>
    </row>
    <row r="1372" spans="1:1">
      <c r="A1372" s="70"/>
    </row>
    <row r="1373" spans="1:1">
      <c r="A1373" s="70"/>
    </row>
    <row r="1374" spans="1:1">
      <c r="A1374" s="70"/>
    </row>
    <row r="1375" spans="1:1">
      <c r="A1375" s="70"/>
    </row>
    <row r="1376" spans="1:1">
      <c r="A1376" s="70"/>
    </row>
    <row r="1377" spans="1:1">
      <c r="A1377" s="70"/>
    </row>
    <row r="1378" spans="1:1">
      <c r="A1378" s="70"/>
    </row>
    <row r="1379" spans="1:1">
      <c r="A1379" s="70"/>
    </row>
    <row r="1380" spans="1:1">
      <c r="A1380" s="70"/>
    </row>
    <row r="1381" spans="1:1">
      <c r="A1381" s="70"/>
    </row>
    <row r="1382" spans="1:1">
      <c r="A1382" s="70"/>
    </row>
    <row r="1383" spans="1:1">
      <c r="A1383" s="70"/>
    </row>
    <row r="1384" spans="1:1">
      <c r="A1384" s="70"/>
    </row>
    <row r="1385" spans="1:1">
      <c r="A1385" s="70"/>
    </row>
    <row r="1386" spans="1:1">
      <c r="A1386" s="70"/>
    </row>
    <row r="1387" spans="1:1">
      <c r="A1387" s="70"/>
    </row>
    <row r="1388" spans="1:1">
      <c r="A1388" s="70"/>
    </row>
    <row r="1389" spans="1:1">
      <c r="A1389" s="70"/>
    </row>
    <row r="1390" spans="1:1">
      <c r="A1390" s="70"/>
    </row>
    <row r="1391" spans="1:1">
      <c r="A1391" s="70"/>
    </row>
    <row r="1392" spans="1:1">
      <c r="A1392" s="70"/>
    </row>
    <row r="1393" spans="1:1">
      <c r="A1393" s="70"/>
    </row>
    <row r="1394" spans="1:1">
      <c r="A1394" s="70"/>
    </row>
    <row r="1395" spans="1:1">
      <c r="A1395" s="70"/>
    </row>
    <row r="1396" spans="1:1">
      <c r="A1396" s="70"/>
    </row>
    <row r="1397" spans="1:1">
      <c r="A1397" s="70"/>
    </row>
    <row r="1398" spans="1:1">
      <c r="A1398" s="70"/>
    </row>
    <row r="1399" spans="1:1">
      <c r="A1399" s="70"/>
    </row>
    <row r="1400" spans="1:1">
      <c r="A1400" s="70"/>
    </row>
    <row r="1401" spans="1:1">
      <c r="A1401" s="70"/>
    </row>
    <row r="1402" spans="1:1">
      <c r="A1402" s="70"/>
    </row>
    <row r="1403" spans="1:1">
      <c r="A1403" s="70"/>
    </row>
    <row r="1404" spans="1:1">
      <c r="A1404" s="70"/>
    </row>
    <row r="1405" spans="1:1">
      <c r="A1405" s="70"/>
    </row>
    <row r="1406" spans="1:1">
      <c r="A1406" s="70"/>
    </row>
    <row r="1407" spans="1:1">
      <c r="A1407" s="70"/>
    </row>
    <row r="1408" spans="1:1">
      <c r="A1408" s="70"/>
    </row>
    <row r="1409" spans="1:1">
      <c r="A1409" s="70"/>
    </row>
    <row r="1410" spans="1:1">
      <c r="A1410" s="70"/>
    </row>
    <row r="1411" spans="1:1">
      <c r="A1411" s="70"/>
    </row>
    <row r="1412" spans="1:1">
      <c r="A1412" s="70"/>
    </row>
    <row r="1413" spans="1:1">
      <c r="A1413" s="70"/>
    </row>
    <row r="1414" spans="1:1">
      <c r="A1414" s="70"/>
    </row>
    <row r="1415" spans="1:1">
      <c r="A1415" s="70"/>
    </row>
    <row r="1416" spans="1:1">
      <c r="A1416" s="70"/>
    </row>
    <row r="1417" spans="1:1">
      <c r="A1417" s="70"/>
    </row>
    <row r="1418" spans="1:1">
      <c r="A1418" s="70"/>
    </row>
    <row r="1419" spans="1:1">
      <c r="A1419" s="70"/>
    </row>
    <row r="1420" spans="1:1">
      <c r="A1420" s="70"/>
    </row>
    <row r="1421" spans="1:1">
      <c r="A1421" s="70"/>
    </row>
    <row r="1422" spans="1:1">
      <c r="A1422" s="70"/>
    </row>
    <row r="1423" spans="1:1">
      <c r="A1423" s="70"/>
    </row>
    <row r="1424" spans="1:1">
      <c r="A1424" s="70"/>
    </row>
    <row r="1425" spans="1:1">
      <c r="A1425" s="70"/>
    </row>
    <row r="1426" spans="1:1">
      <c r="A1426" s="70"/>
    </row>
    <row r="1427" spans="1:1">
      <c r="A1427" s="70"/>
    </row>
    <row r="1428" spans="1:1">
      <c r="A1428" s="70"/>
    </row>
    <row r="1429" spans="1:1">
      <c r="A1429" s="70"/>
    </row>
    <row r="1430" spans="1:1">
      <c r="A1430" s="70"/>
    </row>
    <row r="1431" spans="1:1">
      <c r="A1431" s="70"/>
    </row>
    <row r="1432" spans="1:1">
      <c r="A1432" s="70"/>
    </row>
    <row r="1433" spans="1:1">
      <c r="A1433" s="70"/>
    </row>
    <row r="1434" spans="1:1">
      <c r="A1434" s="70"/>
    </row>
    <row r="1435" spans="1:1">
      <c r="A1435" s="70"/>
    </row>
    <row r="1436" spans="1:1">
      <c r="A1436" s="70"/>
    </row>
    <row r="1437" spans="1:1">
      <c r="A1437" s="70"/>
    </row>
    <row r="1438" spans="1:1">
      <c r="A1438" s="70"/>
    </row>
    <row r="1439" spans="1:1">
      <c r="A1439" s="70"/>
    </row>
    <row r="1440" spans="1:1">
      <c r="A1440" s="70"/>
    </row>
    <row r="1441" spans="1:1">
      <c r="A1441" s="70"/>
    </row>
    <row r="1442" spans="1:1">
      <c r="A1442" s="70"/>
    </row>
    <row r="1443" spans="1:1">
      <c r="A1443" s="70"/>
    </row>
    <row r="1444" spans="1:1">
      <c r="A1444" s="70"/>
    </row>
    <row r="1445" spans="1:1">
      <c r="A1445" s="70"/>
    </row>
    <row r="1446" spans="1:1">
      <c r="A1446" s="70"/>
    </row>
    <row r="1447" spans="1:1">
      <c r="A1447" s="70"/>
    </row>
    <row r="1448" spans="1:1">
      <c r="A1448" s="70"/>
    </row>
    <row r="1449" spans="1:1">
      <c r="A1449" s="70"/>
    </row>
    <row r="1450" spans="1:1">
      <c r="A1450" s="70"/>
    </row>
    <row r="1451" spans="1:1">
      <c r="A1451" s="70"/>
    </row>
    <row r="1452" spans="1:1">
      <c r="A1452" s="70"/>
    </row>
    <row r="1453" spans="1:1">
      <c r="A1453" s="70"/>
    </row>
    <row r="1454" spans="1:1">
      <c r="A1454" s="70"/>
    </row>
    <row r="1455" spans="1:1">
      <c r="A1455" s="70"/>
    </row>
    <row r="1456" spans="1:1">
      <c r="A1456" s="70"/>
    </row>
    <row r="1457" spans="1:1">
      <c r="A1457" s="70"/>
    </row>
    <row r="1458" spans="1:1">
      <c r="A1458" s="70"/>
    </row>
    <row r="1459" spans="1:1">
      <c r="A1459" s="70"/>
    </row>
    <row r="1460" spans="1:1">
      <c r="A1460" s="70"/>
    </row>
    <row r="1461" spans="1:1">
      <c r="A1461" s="70"/>
    </row>
    <row r="1462" spans="1:1">
      <c r="A1462" s="70"/>
    </row>
    <row r="1463" spans="1:1">
      <c r="A1463" s="70"/>
    </row>
    <row r="1464" spans="1:1">
      <c r="A1464" s="70"/>
    </row>
    <row r="1465" spans="1:1">
      <c r="A1465" s="70"/>
    </row>
    <row r="1466" spans="1:1">
      <c r="A1466" s="70"/>
    </row>
    <row r="1467" spans="1:1">
      <c r="A1467" s="70"/>
    </row>
    <row r="1468" spans="1:1">
      <c r="A1468" s="70"/>
    </row>
    <row r="1469" spans="1:1">
      <c r="A1469" s="70"/>
    </row>
    <row r="1470" spans="1:1">
      <c r="A1470" s="70"/>
    </row>
    <row r="1471" spans="1:1">
      <c r="A1471" s="70"/>
    </row>
    <row r="1472" spans="1:1">
      <c r="A1472" s="70"/>
    </row>
    <row r="1473" spans="1:1">
      <c r="A1473" s="70"/>
    </row>
    <row r="1474" spans="1:1">
      <c r="A1474" s="70"/>
    </row>
    <row r="1475" spans="1:1">
      <c r="A1475" s="70"/>
    </row>
    <row r="1476" spans="1:1">
      <c r="A1476" s="70"/>
    </row>
    <row r="1477" spans="1:1">
      <c r="A1477" s="70"/>
    </row>
    <row r="1478" spans="1:1">
      <c r="A1478" s="70"/>
    </row>
    <row r="1479" spans="1:1">
      <c r="A1479" s="70"/>
    </row>
    <row r="1480" spans="1:1">
      <c r="A1480" s="70"/>
    </row>
    <row r="1481" spans="1:1">
      <c r="A1481" s="70"/>
    </row>
    <row r="1482" spans="1:1">
      <c r="A1482" s="70"/>
    </row>
    <row r="1483" spans="1:1">
      <c r="A1483" s="70"/>
    </row>
    <row r="1484" spans="1:1">
      <c r="A1484" s="70"/>
    </row>
    <row r="1485" spans="1:1">
      <c r="A1485" s="70"/>
    </row>
    <row r="1486" spans="1:1">
      <c r="A1486" s="70"/>
    </row>
    <row r="1487" spans="1:1">
      <c r="A1487" s="70"/>
    </row>
    <row r="1488" spans="1:1">
      <c r="A1488" s="70"/>
    </row>
    <row r="1489" spans="1:1">
      <c r="A1489" s="70"/>
    </row>
    <row r="1490" spans="1:1">
      <c r="A1490" s="70"/>
    </row>
    <row r="1491" spans="1:1">
      <c r="A1491" s="70"/>
    </row>
    <row r="1492" spans="1:1">
      <c r="A1492" s="70"/>
    </row>
    <row r="1493" spans="1:1">
      <c r="A1493" s="70"/>
    </row>
    <row r="1494" spans="1:1">
      <c r="A1494" s="70"/>
    </row>
    <row r="1495" spans="1:1">
      <c r="A1495" s="70"/>
    </row>
    <row r="1496" spans="1:1">
      <c r="A1496" s="70"/>
    </row>
    <row r="1497" spans="1:1">
      <c r="A1497" s="70"/>
    </row>
    <row r="1498" spans="1:1">
      <c r="A1498" s="70"/>
    </row>
    <row r="1499" spans="1:1">
      <c r="A1499" s="70"/>
    </row>
    <row r="1500" spans="1:1">
      <c r="A1500" s="70"/>
    </row>
    <row r="1501" spans="1:1">
      <c r="A1501" s="70"/>
    </row>
    <row r="1502" spans="1:1">
      <c r="A1502" s="70"/>
    </row>
  </sheetData>
  <sheetProtection algorithmName="SHA-512" hashValue="sn56Fh77UEAe0c9Or4PzTys8+7LzfaZVTvDqBb16qbf5OHrjEffOZPjfcZNGjPEJKg61/tpli62XMjoB6ZITcA==" saltValue="zT3Gzrapl/rQLm9A9hIqAA==" spinCount="100000" sheet="1" objects="1" scenarios="1"/>
  <mergeCells count="12">
    <mergeCell ref="AC14:AM19"/>
    <mergeCell ref="AC21:AM21"/>
    <mergeCell ref="A1:AM1"/>
    <mergeCell ref="AC2:AI2"/>
    <mergeCell ref="AJ2:AK2"/>
    <mergeCell ref="S8:AA11"/>
    <mergeCell ref="A10:A12"/>
    <mergeCell ref="B10:B11"/>
    <mergeCell ref="C10:C11"/>
    <mergeCell ref="D10:D11"/>
    <mergeCell ref="O10:O11"/>
    <mergeCell ref="P10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E3:M27"/>
  <sheetViews>
    <sheetView zoomScale="80" zoomScaleNormal="80" zoomScalePageLayoutView="50" workbookViewId="0">
      <selection activeCell="Y23" sqref="Y23"/>
    </sheetView>
  </sheetViews>
  <sheetFormatPr defaultColWidth="8.85546875" defaultRowHeight="15"/>
  <sheetData>
    <row r="3" hidden="1"/>
    <row r="4" hidden="1"/>
    <row r="5" hidden="1"/>
    <row r="6" hidden="1"/>
    <row r="7" hidden="1"/>
    <row r="22" spans="5:13" ht="10.5" customHeight="1"/>
    <row r="23" spans="5:13" ht="213.75" customHeight="1" thickBot="1"/>
    <row r="24" spans="5:13" ht="15.75" customHeight="1">
      <c r="E24" s="200" t="s">
        <v>81</v>
      </c>
      <c r="F24" s="201"/>
      <c r="G24" s="201"/>
      <c r="H24" s="201"/>
      <c r="I24" s="201"/>
      <c r="J24" s="201"/>
      <c r="K24" s="201"/>
      <c r="L24" s="201"/>
      <c r="M24" s="202"/>
    </row>
    <row r="25" spans="5:13" ht="8.25" customHeight="1" thickBot="1">
      <c r="E25" s="73"/>
      <c r="M25" s="74"/>
    </row>
    <row r="26" spans="5:13">
      <c r="E26" s="75" t="s">
        <v>51</v>
      </c>
      <c r="F26" s="76"/>
      <c r="G26" s="76" t="s">
        <v>68</v>
      </c>
      <c r="H26" s="76"/>
      <c r="I26" s="76" t="s">
        <v>69</v>
      </c>
      <c r="J26" s="76"/>
      <c r="K26" s="76" t="s">
        <v>70</v>
      </c>
      <c r="L26" s="76"/>
      <c r="M26" s="77" t="s">
        <v>78</v>
      </c>
    </row>
    <row r="27" spans="5:13" ht="15.75" thickBot="1">
      <c r="E27" s="78">
        <f>'CALC. O3'!AC11</f>
        <v>1</v>
      </c>
      <c r="F27" s="79"/>
      <c r="G27" s="79">
        <f>'CALC. O3'!AE11</f>
        <v>0</v>
      </c>
      <c r="H27" s="79"/>
      <c r="I27" s="79">
        <f>'CALC. O3'!AG11</f>
        <v>0</v>
      </c>
      <c r="J27" s="79"/>
      <c r="K27" s="79">
        <f>'CALC. O3'!AI11</f>
        <v>0</v>
      </c>
      <c r="L27" s="79"/>
      <c r="M27" s="80">
        <f>'CALC. O3'!AK11</f>
        <v>0</v>
      </c>
    </row>
  </sheetData>
  <mergeCells count="1">
    <mergeCell ref="E24:M2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AN886"/>
  <sheetViews>
    <sheetView zoomScaleNormal="100" workbookViewId="0">
      <pane ySplit="12" topLeftCell="A13" activePane="bottomLeft" state="frozen"/>
      <selection activeCell="AF36" sqref="AF36"/>
      <selection pane="bottomLeft" activeCell="O19" sqref="O19"/>
    </sheetView>
  </sheetViews>
  <sheetFormatPr defaultColWidth="8.85546875" defaultRowHeight="15"/>
  <cols>
    <col min="1" max="1" width="19.28515625" style="34" customWidth="1"/>
    <col min="2" max="3" width="15.42578125" style="34" customWidth="1"/>
    <col min="4" max="4" width="17.85546875" style="34" customWidth="1"/>
    <col min="5" max="5" width="13.28515625" style="34" hidden="1" customWidth="1"/>
    <col min="6" max="6" width="11.28515625" style="34" hidden="1" customWidth="1"/>
    <col min="7" max="7" width="11.140625" style="34" hidden="1" customWidth="1"/>
    <col min="8" max="12" width="9.140625" style="34" hidden="1" customWidth="1"/>
    <col min="13" max="13" width="12.85546875" style="34" hidden="1" customWidth="1"/>
    <col min="14" max="14" width="9.140625" style="34" hidden="1" customWidth="1"/>
    <col min="15" max="15" width="12.85546875" style="34" customWidth="1"/>
    <col min="16" max="16" width="21.5703125" style="34" customWidth="1"/>
    <col min="17" max="17" width="9.140625" style="34" hidden="1" customWidth="1"/>
    <col min="18" max="20" width="9.140625" hidden="1" customWidth="1"/>
    <col min="21" max="21" width="10.28515625" hidden="1" customWidth="1"/>
    <col min="22" max="23" width="12.5703125" hidden="1" customWidth="1"/>
    <col min="24" max="24" width="15.5703125" hidden="1" customWidth="1"/>
    <col min="25" max="25" width="11.140625" hidden="1" customWidth="1"/>
    <col min="26" max="27" width="9.140625" hidden="1" customWidth="1"/>
    <col min="28" max="28" width="3.42578125" customWidth="1"/>
    <col min="29" max="29" width="9.140625" customWidth="1"/>
    <col min="30" max="30" width="4.140625" customWidth="1"/>
    <col min="32" max="32" width="4.7109375" customWidth="1"/>
    <col min="33" max="33" width="13.5703125" customWidth="1"/>
    <col min="34" max="34" width="5.5703125" customWidth="1"/>
    <col min="35" max="35" width="8.42578125" customWidth="1"/>
    <col min="36" max="36" width="5.140625" customWidth="1"/>
    <col min="38" max="38" width="5" customWidth="1"/>
    <col min="40" max="40" width="7.7109375" customWidth="1"/>
  </cols>
  <sheetData>
    <row r="1" spans="1:40" ht="45" customHeight="1" thickBot="1">
      <c r="A1" s="183" t="s">
        <v>82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</row>
    <row r="2" spans="1:40" ht="15.75" thickBot="1">
      <c r="A2" s="33" t="s">
        <v>83</v>
      </c>
      <c r="AC2" s="184" t="s">
        <v>84</v>
      </c>
      <c r="AD2" s="185"/>
      <c r="AE2" s="185"/>
      <c r="AF2" s="185"/>
      <c r="AG2" s="185"/>
      <c r="AH2" s="185"/>
      <c r="AI2" s="186"/>
      <c r="AJ2" s="187">
        <v>31</v>
      </c>
      <c r="AK2" s="188"/>
      <c r="AL2" s="34"/>
      <c r="AM2" s="34"/>
    </row>
    <row r="3" spans="1:40" hidden="1">
      <c r="A3" s="81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Q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40" ht="15" hidden="1" customHeight="1">
      <c r="A4" s="81" t="s">
        <v>56</v>
      </c>
      <c r="B4" s="38">
        <v>0</v>
      </c>
      <c r="C4" s="38">
        <v>9</v>
      </c>
      <c r="D4" s="38">
        <v>11</v>
      </c>
      <c r="E4" s="38">
        <v>13</v>
      </c>
      <c r="F4" s="38">
        <v>15</v>
      </c>
      <c r="P4"/>
      <c r="Q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40" ht="15" hidden="1" customHeight="1">
      <c r="A5" s="81" t="s">
        <v>57</v>
      </c>
      <c r="B5" s="38">
        <v>9</v>
      </c>
      <c r="C5" s="38">
        <v>11</v>
      </c>
      <c r="D5" s="38">
        <v>13</v>
      </c>
      <c r="E5" s="38">
        <v>15</v>
      </c>
      <c r="F5" s="38">
        <v>50</v>
      </c>
      <c r="P5"/>
      <c r="Q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5" hidden="1" customHeight="1">
      <c r="A6" s="81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Q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40" ht="15" hidden="1" customHeight="1">
      <c r="A7" s="81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Q7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40" ht="15" customHeight="1">
      <c r="A8" s="33" t="s">
        <v>85</v>
      </c>
      <c r="R8" s="40"/>
      <c r="S8" s="189" t="s">
        <v>61</v>
      </c>
      <c r="T8" s="189"/>
      <c r="U8" s="189"/>
      <c r="V8" s="189"/>
      <c r="W8" s="189"/>
      <c r="X8" s="189"/>
      <c r="Y8" s="189"/>
      <c r="Z8" s="189"/>
      <c r="AA8" s="189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ht="15" customHeight="1" thickBot="1">
      <c r="R9" s="40"/>
      <c r="S9" s="189"/>
      <c r="T9" s="189"/>
      <c r="U9" s="189"/>
      <c r="V9" s="189"/>
      <c r="W9" s="189"/>
      <c r="X9" s="189"/>
      <c r="Y9" s="189"/>
      <c r="Z9" s="189"/>
      <c r="AA9" s="189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ht="15" customHeight="1" thickBot="1">
      <c r="A10" s="190" t="s">
        <v>62</v>
      </c>
      <c r="B10" s="192" t="s">
        <v>63</v>
      </c>
      <c r="C10" s="194" t="s">
        <v>64</v>
      </c>
      <c r="D10" s="192" t="s">
        <v>65</v>
      </c>
      <c r="O10" s="196" t="s">
        <v>66</v>
      </c>
      <c r="P10" s="196" t="s">
        <v>86</v>
      </c>
      <c r="R10" s="40"/>
      <c r="S10" s="189"/>
      <c r="T10" s="189"/>
      <c r="U10" s="189"/>
      <c r="V10" s="189"/>
      <c r="W10" s="189"/>
      <c r="X10" s="189"/>
      <c r="Y10" s="189"/>
      <c r="Z10" s="189"/>
      <c r="AA10" s="189"/>
      <c r="AB10" s="34"/>
      <c r="AC10" s="41" t="s">
        <v>51</v>
      </c>
      <c r="AD10" s="42"/>
      <c r="AE10" s="41" t="s">
        <v>52</v>
      </c>
      <c r="AF10" s="42"/>
      <c r="AG10" s="41" t="s">
        <v>53</v>
      </c>
      <c r="AH10" s="42"/>
      <c r="AI10" s="41" t="s">
        <v>54</v>
      </c>
      <c r="AJ10" s="42"/>
      <c r="AK10" s="41" t="s">
        <v>55</v>
      </c>
      <c r="AL10" s="42"/>
      <c r="AM10" s="34"/>
    </row>
    <row r="11" spans="1:40" ht="15.75" thickBot="1">
      <c r="A11" s="191"/>
      <c r="B11" s="193"/>
      <c r="C11" s="195"/>
      <c r="D11" s="193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197"/>
      <c r="P11" s="198"/>
      <c r="R11" s="40"/>
      <c r="S11" s="189"/>
      <c r="T11" s="189"/>
      <c r="U11" s="189"/>
      <c r="V11" s="189"/>
      <c r="W11" s="189"/>
      <c r="X11" s="189"/>
      <c r="Y11" s="189"/>
      <c r="Z11" s="189"/>
      <c r="AA11" s="189"/>
      <c r="AB11" s="34"/>
      <c r="AC11" s="43">
        <f>S46/AJ2</f>
        <v>1</v>
      </c>
      <c r="AD11" s="42"/>
      <c r="AE11" s="43">
        <f>U46/AJ2</f>
        <v>0</v>
      </c>
      <c r="AF11" s="42"/>
      <c r="AG11" s="43">
        <f>W46/AJ2</f>
        <v>0</v>
      </c>
      <c r="AH11" s="42"/>
      <c r="AI11" s="43">
        <f>Y46/AJ2</f>
        <v>0</v>
      </c>
      <c r="AJ11" s="42"/>
      <c r="AK11" s="43">
        <f>AA46/AJ2</f>
        <v>0</v>
      </c>
      <c r="AL11" s="42"/>
      <c r="AM11" s="34"/>
      <c r="AN11" s="34"/>
    </row>
    <row r="12" spans="1:40" ht="15.75" thickBot="1">
      <c r="A12" s="203"/>
      <c r="B12" s="45" t="s">
        <v>20</v>
      </c>
      <c r="C12" s="82" t="s">
        <v>20</v>
      </c>
      <c r="D12" s="44" t="s">
        <v>20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6" t="s">
        <v>87</v>
      </c>
      <c r="P12" s="199"/>
      <c r="R12" s="37" t="s">
        <v>73</v>
      </c>
      <c r="S12" s="37" t="s">
        <v>51</v>
      </c>
      <c r="T12" s="37" t="s">
        <v>74</v>
      </c>
      <c r="U12" s="37" t="s">
        <v>68</v>
      </c>
      <c r="V12" s="37" t="s">
        <v>75</v>
      </c>
      <c r="W12" s="37" t="s">
        <v>69</v>
      </c>
      <c r="X12" s="37" t="s">
        <v>76</v>
      </c>
      <c r="Y12" s="37" t="s">
        <v>70</v>
      </c>
      <c r="Z12" s="37" t="s">
        <v>77</v>
      </c>
      <c r="AA12" s="37" t="s">
        <v>78</v>
      </c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15.75" thickBot="1">
      <c r="A13" s="83">
        <f>'CALC. O3'!A13</f>
        <v>44197</v>
      </c>
      <c r="B13" s="56">
        <f>Parâmetros!E2</f>
        <v>0.19</v>
      </c>
      <c r="C13" s="49">
        <f t="shared" ref="C13:C29" si="0">AVERAGE(B13:B20)</f>
        <v>0.16624999999999998</v>
      </c>
      <c r="D13" s="50">
        <f>MAX(C13:C29)</f>
        <v>0.20749999999999999</v>
      </c>
      <c r="E13" s="51">
        <f>(((D13-$B$4)/($B$5-$B$4))*($B$7-$B$6))+$B$6</f>
        <v>0.92222222222222217</v>
      </c>
      <c r="F13" s="42" t="str">
        <f>IF(AND(E13&lt;=40,E13&gt;=0),"1","0")</f>
        <v>1</v>
      </c>
      <c r="G13" s="51">
        <f t="shared" ref="G13:G23" si="1">(((D13-$C$4)/($C$5-$C$4))*($C$7-$C$6))+$C$6</f>
        <v>-130.45375000000001</v>
      </c>
      <c r="H13" s="42" t="str">
        <f>IF(AND(G13&lt;=80,G13&gt;41),"1","0")</f>
        <v>0</v>
      </c>
      <c r="I13" s="51">
        <f t="shared" ref="I13:I23" si="2">(((D13-$D$4)/($D$5-$D$4))*($D$7-$D$6))+$D$6</f>
        <v>-129.45375000000001</v>
      </c>
      <c r="J13" s="42" t="str">
        <f>IF(AND(I13&lt;=120,I13&gt;81),"1","0")</f>
        <v>0</v>
      </c>
      <c r="K13" s="51">
        <f t="shared" ref="K13:K23" si="3">(((D13-$E$4)/($E$5-$E$4))*($E$7-$E$6))+$E$6</f>
        <v>-384.30375000000004</v>
      </c>
      <c r="L13" s="42" t="str">
        <f>IF(AND(K13&lt;=200,K13&gt;121),"1","0")</f>
        <v>0</v>
      </c>
      <c r="M13" s="51">
        <f t="shared" ref="M13:M23" si="4">(((D13-$F$4)/($F$5-$F$4))*($F$7-$F$6))+$F$6</f>
        <v>117.31671428571428</v>
      </c>
      <c r="N13" s="42" t="str">
        <f>IF(AND(M13&lt;4999,M13&gt;201),"1","0")</f>
        <v>0</v>
      </c>
      <c r="O13" s="52">
        <f t="shared" ref="O13:O23" si="5">(E13*F13)+(G13*H13)+(I13*J13)+(K13*L13)+(M13*N13)</f>
        <v>0.92222222222222217</v>
      </c>
      <c r="P13" s="46">
        <v>9</v>
      </c>
      <c r="R13" s="53" t="str">
        <f>IF(AND(O13&lt;40.5,O13&gt;=0),"1","0")</f>
        <v>1</v>
      </c>
      <c r="S13" s="53">
        <f t="shared" ref="S13:S43" si="6">R13*1</f>
        <v>1</v>
      </c>
      <c r="T13" s="53" t="str">
        <f>IF(AND(O13&lt;80.5,O13&gt;=40.5),"1","0")</f>
        <v>0</v>
      </c>
      <c r="U13" s="53">
        <f t="shared" ref="U13:U43" si="7">T13*1</f>
        <v>0</v>
      </c>
      <c r="V13" s="53" t="str">
        <f>IF(AND(O13&lt;120.5,O13&gt;=80.5),"1","0")</f>
        <v>0</v>
      </c>
      <c r="W13" s="53">
        <f t="shared" ref="W13:W43" si="8">V13*1</f>
        <v>0</v>
      </c>
      <c r="X13" s="53" t="str">
        <f>IF(AND(O13&lt;200.5,O13&gt;=120.5),"1","0")</f>
        <v>0</v>
      </c>
      <c r="Y13" s="53">
        <f t="shared" ref="Y13:Y43" si="9">X13*1</f>
        <v>0</v>
      </c>
      <c r="Z13" s="53" t="str">
        <f>IF(AND(O13&lt;999,O13&gt;=200.5),"1","0")</f>
        <v>0</v>
      </c>
      <c r="AA13" s="53">
        <f t="shared" ref="AA13:AA43" si="10">Z13*1</f>
        <v>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84">
        <f>'CALC. O3'!A14</f>
        <v>44198</v>
      </c>
      <c r="B14" s="56">
        <f>Parâmetros!E3</f>
        <v>0.17</v>
      </c>
      <c r="C14" s="56">
        <f t="shared" si="0"/>
        <v>0.16124999999999998</v>
      </c>
      <c r="D14" s="57">
        <f>MAX(C30:C46)</f>
        <v>0.15375</v>
      </c>
      <c r="E14" s="51">
        <f t="shared" ref="E14:E23" si="11">(((D14-$B$4)/($B$5-$B$4))*($B$7-$B$6))+$B$6</f>
        <v>0.68333333333333335</v>
      </c>
      <c r="F14" s="42" t="str">
        <f t="shared" ref="F14:F23" si="12">IF(AND(E14&lt;=40,E14&gt;=0),"1","0")</f>
        <v>1</v>
      </c>
      <c r="G14" s="51">
        <f t="shared" si="1"/>
        <v>-131.50187499999998</v>
      </c>
      <c r="H14" s="42" t="str">
        <f t="shared" ref="H14:H23" si="13">IF(AND(G14&lt;=80,G14&gt;41),"1","0")</f>
        <v>0</v>
      </c>
      <c r="I14" s="51">
        <f t="shared" si="2"/>
        <v>-130.50187499999998</v>
      </c>
      <c r="J14" s="42" t="str">
        <f t="shared" ref="J14:J23" si="14">IF(AND(I14&lt;=120,I14&gt;81),"1","0")</f>
        <v>0</v>
      </c>
      <c r="K14" s="51">
        <f t="shared" si="3"/>
        <v>-386.426875</v>
      </c>
      <c r="L14" s="42" t="str">
        <f t="shared" ref="L14:L23" si="15">IF(AND(K14&lt;=200,K14&gt;121),"1","0")</f>
        <v>0</v>
      </c>
      <c r="M14" s="51">
        <f t="shared" si="4"/>
        <v>117.01264285714286</v>
      </c>
      <c r="N14" s="42" t="str">
        <f t="shared" ref="N14:N23" si="16">IF(AND(M14&lt;4999,M14&gt;201),"1","0")</f>
        <v>0</v>
      </c>
      <c r="O14" s="58">
        <f t="shared" si="5"/>
        <v>0.68333333333333335</v>
      </c>
      <c r="P14" s="59">
        <v>9</v>
      </c>
      <c r="R14" s="53" t="str">
        <f t="shared" ref="R14:R43" si="17">IF(AND(O14&lt;40.5,O14&gt;=0),"1","0")</f>
        <v>1</v>
      </c>
      <c r="S14" s="53">
        <f t="shared" si="6"/>
        <v>1</v>
      </c>
      <c r="T14" s="53" t="str">
        <f t="shared" ref="T14:T43" si="18">IF(AND(O14&lt;80.5,O14&gt;=40.5),"1","0")</f>
        <v>0</v>
      </c>
      <c r="U14" s="53">
        <f t="shared" si="7"/>
        <v>0</v>
      </c>
      <c r="V14" s="53" t="str">
        <f t="shared" ref="V14:V43" si="19">IF(AND(O14&lt;120.5,O14&gt;=80.5),"1","0")</f>
        <v>0</v>
      </c>
      <c r="W14" s="53">
        <f t="shared" si="8"/>
        <v>0</v>
      </c>
      <c r="X14" s="53" t="str">
        <f t="shared" ref="X14:X43" si="20">IF(AND(O14&lt;200.5,O14&gt;=120.5),"1","0")</f>
        <v>0</v>
      </c>
      <c r="Y14" s="53">
        <f t="shared" si="9"/>
        <v>0</v>
      </c>
      <c r="Z14" s="53" t="str">
        <f t="shared" ref="Z14:Z43" si="21">IF(AND(O14&lt;999,O14&gt;=200.5),"1","0")</f>
        <v>0</v>
      </c>
      <c r="AA14" s="53">
        <f t="shared" si="10"/>
        <v>0</v>
      </c>
      <c r="AB14" s="34"/>
      <c r="AC14" s="171" t="s">
        <v>88</v>
      </c>
      <c r="AD14" s="172"/>
      <c r="AE14" s="172"/>
      <c r="AF14" s="172"/>
      <c r="AG14" s="172"/>
      <c r="AH14" s="172"/>
      <c r="AI14" s="172"/>
      <c r="AJ14" s="172"/>
      <c r="AK14" s="172"/>
      <c r="AL14" s="172"/>
      <c r="AM14" s="173"/>
      <c r="AN14" s="34"/>
    </row>
    <row r="15" spans="1:40">
      <c r="A15" s="84">
        <f>'CALC. O3'!A15</f>
        <v>44199</v>
      </c>
      <c r="B15" s="56">
        <f>Parâmetros!E4</f>
        <v>0.18</v>
      </c>
      <c r="C15" s="56">
        <f t="shared" si="0"/>
        <v>0.15499999999999997</v>
      </c>
      <c r="D15" s="57">
        <f t="shared" ref="D15" si="22">MAX(C47:C63)</f>
        <v>0.1275</v>
      </c>
      <c r="E15" s="51">
        <f t="shared" si="11"/>
        <v>0.56666666666666665</v>
      </c>
      <c r="F15" s="42" t="str">
        <f t="shared" si="12"/>
        <v>1</v>
      </c>
      <c r="G15" s="51">
        <f t="shared" si="1"/>
        <v>-132.01375000000002</v>
      </c>
      <c r="H15" s="42" t="str">
        <f t="shared" si="13"/>
        <v>0</v>
      </c>
      <c r="I15" s="51">
        <f t="shared" si="2"/>
        <v>-131.01375000000002</v>
      </c>
      <c r="J15" s="42" t="str">
        <f t="shared" si="14"/>
        <v>0</v>
      </c>
      <c r="K15" s="51">
        <f t="shared" si="3"/>
        <v>-387.46375</v>
      </c>
      <c r="L15" s="42" t="str">
        <f t="shared" si="15"/>
        <v>0</v>
      </c>
      <c r="M15" s="51">
        <f t="shared" si="4"/>
        <v>116.86414285714285</v>
      </c>
      <c r="N15" s="42" t="str">
        <f t="shared" si="16"/>
        <v>0</v>
      </c>
      <c r="O15" s="58">
        <f t="shared" si="5"/>
        <v>0.56666666666666665</v>
      </c>
      <c r="P15" s="59">
        <v>9</v>
      </c>
      <c r="R15" s="53" t="str">
        <f t="shared" si="17"/>
        <v>1</v>
      </c>
      <c r="S15" s="53">
        <f t="shared" si="6"/>
        <v>1</v>
      </c>
      <c r="T15" s="53" t="str">
        <f t="shared" si="18"/>
        <v>0</v>
      </c>
      <c r="U15" s="53">
        <f t="shared" si="7"/>
        <v>0</v>
      </c>
      <c r="V15" s="53" t="str">
        <f t="shared" si="19"/>
        <v>0</v>
      </c>
      <c r="W15" s="53">
        <f t="shared" si="8"/>
        <v>0</v>
      </c>
      <c r="X15" s="53" t="str">
        <f t="shared" si="20"/>
        <v>0</v>
      </c>
      <c r="Y15" s="53">
        <f t="shared" si="9"/>
        <v>0</v>
      </c>
      <c r="Z15" s="53" t="str">
        <f t="shared" si="21"/>
        <v>0</v>
      </c>
      <c r="AA15" s="53">
        <f t="shared" si="10"/>
        <v>0</v>
      </c>
      <c r="AB15" s="34"/>
      <c r="AC15" s="174"/>
      <c r="AD15" s="175"/>
      <c r="AE15" s="175"/>
      <c r="AF15" s="175"/>
      <c r="AG15" s="175"/>
      <c r="AH15" s="175"/>
      <c r="AI15" s="175"/>
      <c r="AJ15" s="175"/>
      <c r="AK15" s="175"/>
      <c r="AL15" s="175"/>
      <c r="AM15" s="176"/>
      <c r="AN15" s="34"/>
    </row>
    <row r="16" spans="1:40">
      <c r="A16" s="84">
        <f>'CALC. O3'!A16</f>
        <v>44200</v>
      </c>
      <c r="B16" s="56">
        <f>Parâmetros!E5</f>
        <v>0.15</v>
      </c>
      <c r="C16" s="56">
        <f t="shared" si="0"/>
        <v>0.14625000000000002</v>
      </c>
      <c r="D16" s="57">
        <f t="shared" ref="D16" si="23">MAX(C64:C80)</f>
        <v>0.30875000000000002</v>
      </c>
      <c r="E16" s="51">
        <f t="shared" si="11"/>
        <v>1.3722222222222225</v>
      </c>
      <c r="F16" s="42" t="str">
        <f t="shared" si="12"/>
        <v>1</v>
      </c>
      <c r="G16" s="51">
        <f t="shared" si="1"/>
        <v>-128.479375</v>
      </c>
      <c r="H16" s="42" t="str">
        <f t="shared" si="13"/>
        <v>0</v>
      </c>
      <c r="I16" s="51">
        <f t="shared" si="2"/>
        <v>-127.479375</v>
      </c>
      <c r="J16" s="42" t="str">
        <f t="shared" si="14"/>
        <v>0</v>
      </c>
      <c r="K16" s="51">
        <f t="shared" si="3"/>
        <v>-380.30437499999999</v>
      </c>
      <c r="L16" s="42" t="str">
        <f t="shared" si="15"/>
        <v>0</v>
      </c>
      <c r="M16" s="51">
        <f t="shared" si="4"/>
        <v>117.8895</v>
      </c>
      <c r="N16" s="42" t="str">
        <f t="shared" si="16"/>
        <v>0</v>
      </c>
      <c r="O16" s="58">
        <f t="shared" si="5"/>
        <v>1.3722222222222225</v>
      </c>
      <c r="P16" s="59">
        <v>9</v>
      </c>
      <c r="R16" s="53" t="str">
        <f t="shared" si="17"/>
        <v>1</v>
      </c>
      <c r="S16" s="53">
        <f t="shared" si="6"/>
        <v>1</v>
      </c>
      <c r="T16" s="53" t="str">
        <f t="shared" si="18"/>
        <v>0</v>
      </c>
      <c r="U16" s="53">
        <f t="shared" si="7"/>
        <v>0</v>
      </c>
      <c r="V16" s="53" t="str">
        <f t="shared" si="19"/>
        <v>0</v>
      </c>
      <c r="W16" s="53">
        <f t="shared" si="8"/>
        <v>0</v>
      </c>
      <c r="X16" s="53" t="str">
        <f t="shared" si="20"/>
        <v>0</v>
      </c>
      <c r="Y16" s="53">
        <f t="shared" si="9"/>
        <v>0</v>
      </c>
      <c r="Z16" s="53" t="str">
        <f t="shared" si="21"/>
        <v>0</v>
      </c>
      <c r="AA16" s="53">
        <f t="shared" si="10"/>
        <v>0</v>
      </c>
      <c r="AB16" s="34"/>
      <c r="AC16" s="174"/>
      <c r="AD16" s="175"/>
      <c r="AE16" s="175"/>
      <c r="AF16" s="175"/>
      <c r="AG16" s="175"/>
      <c r="AH16" s="175"/>
      <c r="AI16" s="175"/>
      <c r="AJ16" s="175"/>
      <c r="AK16" s="175"/>
      <c r="AL16" s="175"/>
      <c r="AM16" s="176"/>
      <c r="AN16" s="34"/>
    </row>
    <row r="17" spans="1:40">
      <c r="A17" s="84">
        <f>'CALC. O3'!A17</f>
        <v>44201</v>
      </c>
      <c r="B17" s="56">
        <f>Parâmetros!E6</f>
        <v>0.23</v>
      </c>
      <c r="C17" s="56">
        <f t="shared" si="0"/>
        <v>0.13875000000000001</v>
      </c>
      <c r="D17" s="57">
        <f t="shared" ref="D17" si="24">MAX(C81:C97)</f>
        <v>0.35</v>
      </c>
      <c r="E17" s="51">
        <f t="shared" si="11"/>
        <v>1.5555555555555556</v>
      </c>
      <c r="F17" s="42" t="str">
        <f t="shared" si="12"/>
        <v>1</v>
      </c>
      <c r="G17" s="51">
        <f t="shared" si="1"/>
        <v>-127.67500000000001</v>
      </c>
      <c r="H17" s="42" t="str">
        <f t="shared" si="13"/>
        <v>0</v>
      </c>
      <c r="I17" s="51">
        <f t="shared" si="2"/>
        <v>-126.67500000000001</v>
      </c>
      <c r="J17" s="42" t="str">
        <f t="shared" si="14"/>
        <v>0</v>
      </c>
      <c r="K17" s="51">
        <f t="shared" si="3"/>
        <v>-378.67500000000001</v>
      </c>
      <c r="L17" s="42" t="str">
        <f t="shared" si="15"/>
        <v>0</v>
      </c>
      <c r="M17" s="51">
        <f t="shared" si="4"/>
        <v>118.12285714285714</v>
      </c>
      <c r="N17" s="42" t="str">
        <f t="shared" si="16"/>
        <v>0</v>
      </c>
      <c r="O17" s="58">
        <f t="shared" si="5"/>
        <v>1.5555555555555556</v>
      </c>
      <c r="P17" s="59">
        <v>9</v>
      </c>
      <c r="R17" s="53" t="str">
        <f t="shared" si="17"/>
        <v>1</v>
      </c>
      <c r="S17" s="53">
        <f t="shared" si="6"/>
        <v>1</v>
      </c>
      <c r="T17" s="53" t="str">
        <f t="shared" si="18"/>
        <v>0</v>
      </c>
      <c r="U17" s="53">
        <f t="shared" si="7"/>
        <v>0</v>
      </c>
      <c r="V17" s="53" t="str">
        <f t="shared" si="19"/>
        <v>0</v>
      </c>
      <c r="W17" s="53">
        <f t="shared" si="8"/>
        <v>0</v>
      </c>
      <c r="X17" s="53" t="str">
        <f t="shared" si="20"/>
        <v>0</v>
      </c>
      <c r="Y17" s="53">
        <f t="shared" si="9"/>
        <v>0</v>
      </c>
      <c r="Z17" s="53" t="str">
        <f t="shared" si="21"/>
        <v>0</v>
      </c>
      <c r="AA17" s="53">
        <f t="shared" si="10"/>
        <v>0</v>
      </c>
      <c r="AB17" s="34"/>
      <c r="AC17" s="174"/>
      <c r="AD17" s="175"/>
      <c r="AE17" s="175"/>
      <c r="AF17" s="175"/>
      <c r="AG17" s="175"/>
      <c r="AH17" s="175"/>
      <c r="AI17" s="175"/>
      <c r="AJ17" s="175"/>
      <c r="AK17" s="175"/>
      <c r="AL17" s="175"/>
      <c r="AM17" s="176"/>
      <c r="AN17" s="34"/>
    </row>
    <row r="18" spans="1:40">
      <c r="A18" s="84">
        <f>'CALC. O3'!A18</f>
        <v>44202</v>
      </c>
      <c r="B18" s="56">
        <f>Parâmetros!E7</f>
        <v>0.13</v>
      </c>
      <c r="C18" s="56">
        <f t="shared" si="0"/>
        <v>0.12125</v>
      </c>
      <c r="D18" s="57">
        <f t="shared" ref="D18" si="25">MAX(C98:C114)</f>
        <v>0.34499999999999997</v>
      </c>
      <c r="E18" s="51">
        <f t="shared" si="11"/>
        <v>1.5333333333333332</v>
      </c>
      <c r="F18" s="42" t="str">
        <f t="shared" si="12"/>
        <v>1</v>
      </c>
      <c r="G18" s="51">
        <f t="shared" si="1"/>
        <v>-127.77249999999998</v>
      </c>
      <c r="H18" s="42" t="str">
        <f t="shared" si="13"/>
        <v>0</v>
      </c>
      <c r="I18" s="51">
        <f t="shared" si="2"/>
        <v>-126.77249999999998</v>
      </c>
      <c r="J18" s="42" t="str">
        <f t="shared" si="14"/>
        <v>0</v>
      </c>
      <c r="K18" s="51">
        <f t="shared" si="3"/>
        <v>-378.8725</v>
      </c>
      <c r="L18" s="42" t="str">
        <f t="shared" si="15"/>
        <v>0</v>
      </c>
      <c r="M18" s="51">
        <f t="shared" si="4"/>
        <v>118.09457142857143</v>
      </c>
      <c r="N18" s="42" t="str">
        <f t="shared" si="16"/>
        <v>0</v>
      </c>
      <c r="O18" s="58">
        <f t="shared" si="5"/>
        <v>1.5333333333333332</v>
      </c>
      <c r="P18" s="59">
        <v>9</v>
      </c>
      <c r="R18" s="53" t="str">
        <f t="shared" si="17"/>
        <v>1</v>
      </c>
      <c r="S18" s="53">
        <f t="shared" si="6"/>
        <v>1</v>
      </c>
      <c r="T18" s="53" t="str">
        <f t="shared" si="18"/>
        <v>0</v>
      </c>
      <c r="U18" s="53">
        <f t="shared" si="7"/>
        <v>0</v>
      </c>
      <c r="V18" s="53" t="str">
        <f t="shared" si="19"/>
        <v>0</v>
      </c>
      <c r="W18" s="53">
        <f t="shared" si="8"/>
        <v>0</v>
      </c>
      <c r="X18" s="53" t="str">
        <f t="shared" si="20"/>
        <v>0</v>
      </c>
      <c r="Y18" s="53">
        <f t="shared" si="9"/>
        <v>0</v>
      </c>
      <c r="Z18" s="53" t="str">
        <f t="shared" si="21"/>
        <v>0</v>
      </c>
      <c r="AA18" s="53">
        <f t="shared" si="10"/>
        <v>0</v>
      </c>
      <c r="AB18" s="34"/>
      <c r="AC18" s="174"/>
      <c r="AD18" s="175"/>
      <c r="AE18" s="175"/>
      <c r="AF18" s="175"/>
      <c r="AG18" s="175"/>
      <c r="AH18" s="175"/>
      <c r="AI18" s="175"/>
      <c r="AJ18" s="175"/>
      <c r="AK18" s="175"/>
      <c r="AL18" s="175"/>
      <c r="AM18" s="176"/>
      <c r="AN18" s="34"/>
    </row>
    <row r="19" spans="1:40" ht="15.75" thickBot="1">
      <c r="A19" s="84">
        <f>'CALC. O3'!A19</f>
        <v>44203</v>
      </c>
      <c r="B19" s="56">
        <f>Parâmetros!E8</f>
        <v>0.12</v>
      </c>
      <c r="C19" s="56">
        <f t="shared" si="0"/>
        <v>0.11749999999999999</v>
      </c>
      <c r="D19" s="57">
        <f t="shared" ref="D19" si="26">MAX(C115:C131)</f>
        <v>0.83375000000000021</v>
      </c>
      <c r="E19" s="51">
        <f t="shared" si="11"/>
        <v>3.7055555555555566</v>
      </c>
      <c r="F19" s="42" t="str">
        <f t="shared" si="12"/>
        <v>1</v>
      </c>
      <c r="G19" s="51">
        <f t="shared" si="1"/>
        <v>-118.24187499999999</v>
      </c>
      <c r="H19" s="42" t="str">
        <f t="shared" si="13"/>
        <v>0</v>
      </c>
      <c r="I19" s="51">
        <f t="shared" si="2"/>
        <v>-117.24187499999999</v>
      </c>
      <c r="J19" s="42" t="str">
        <f t="shared" si="14"/>
        <v>0</v>
      </c>
      <c r="K19" s="51">
        <f t="shared" si="3"/>
        <v>-359.56687499999998</v>
      </c>
      <c r="L19" s="42" t="str">
        <f t="shared" si="15"/>
        <v>0</v>
      </c>
      <c r="M19" s="51">
        <f t="shared" si="4"/>
        <v>120.8595</v>
      </c>
      <c r="N19" s="42" t="str">
        <f t="shared" si="16"/>
        <v>0</v>
      </c>
      <c r="O19" s="58">
        <f t="shared" si="5"/>
        <v>3.7055555555555566</v>
      </c>
      <c r="P19" s="59">
        <v>9</v>
      </c>
      <c r="R19" s="53" t="str">
        <f t="shared" si="17"/>
        <v>1</v>
      </c>
      <c r="S19" s="53">
        <f t="shared" si="6"/>
        <v>1</v>
      </c>
      <c r="T19" s="53" t="str">
        <f t="shared" si="18"/>
        <v>0</v>
      </c>
      <c r="U19" s="53">
        <f t="shared" si="7"/>
        <v>0</v>
      </c>
      <c r="V19" s="53" t="str">
        <f t="shared" si="19"/>
        <v>0</v>
      </c>
      <c r="W19" s="53">
        <f t="shared" si="8"/>
        <v>0</v>
      </c>
      <c r="X19" s="53" t="str">
        <f t="shared" si="20"/>
        <v>0</v>
      </c>
      <c r="Y19" s="53">
        <f t="shared" si="9"/>
        <v>0</v>
      </c>
      <c r="Z19" s="53" t="str">
        <f t="shared" si="21"/>
        <v>0</v>
      </c>
      <c r="AA19" s="53">
        <f t="shared" si="10"/>
        <v>0</v>
      </c>
      <c r="AB19" s="34"/>
      <c r="AC19" s="177"/>
      <c r="AD19" s="178"/>
      <c r="AE19" s="178"/>
      <c r="AF19" s="178"/>
      <c r="AG19" s="178"/>
      <c r="AH19" s="178"/>
      <c r="AI19" s="178"/>
      <c r="AJ19" s="178"/>
      <c r="AK19" s="178"/>
      <c r="AL19" s="178"/>
      <c r="AM19" s="179"/>
      <c r="AN19" s="34"/>
    </row>
    <row r="20" spans="1:40" ht="15.75" thickBot="1">
      <c r="A20" s="84">
        <f>'CALC. O3'!A20</f>
        <v>44204</v>
      </c>
      <c r="B20" s="56">
        <f>Parâmetros!E9</f>
        <v>0.16</v>
      </c>
      <c r="C20" s="56">
        <f t="shared" si="0"/>
        <v>0.11624999999999999</v>
      </c>
      <c r="D20" s="57">
        <f t="shared" ref="D20" si="27">MAX(C132:C148)</f>
        <v>0.47750000000000004</v>
      </c>
      <c r="E20" s="51">
        <f t="shared" si="11"/>
        <v>2.1222222222222222</v>
      </c>
      <c r="F20" s="42" t="str">
        <f t="shared" si="12"/>
        <v>1</v>
      </c>
      <c r="G20" s="51">
        <f t="shared" si="1"/>
        <v>-125.18875000000003</v>
      </c>
      <c r="H20" s="42" t="str">
        <f t="shared" si="13"/>
        <v>0</v>
      </c>
      <c r="I20" s="51">
        <f t="shared" si="2"/>
        <v>-124.18875000000003</v>
      </c>
      <c r="J20" s="42" t="str">
        <f t="shared" si="14"/>
        <v>0</v>
      </c>
      <c r="K20" s="51">
        <f t="shared" si="3"/>
        <v>-373.63875000000002</v>
      </c>
      <c r="L20" s="42" t="str">
        <f t="shared" si="15"/>
        <v>0</v>
      </c>
      <c r="M20" s="51">
        <f t="shared" si="4"/>
        <v>118.84414285714284</v>
      </c>
      <c r="N20" s="42" t="str">
        <f t="shared" si="16"/>
        <v>0</v>
      </c>
      <c r="O20" s="58">
        <f t="shared" si="5"/>
        <v>2.1222222222222222</v>
      </c>
      <c r="P20" s="59">
        <v>9</v>
      </c>
      <c r="R20" s="53" t="str">
        <f t="shared" si="17"/>
        <v>1</v>
      </c>
      <c r="S20" s="53">
        <f t="shared" si="6"/>
        <v>1</v>
      </c>
      <c r="T20" s="53" t="str">
        <f t="shared" si="18"/>
        <v>0</v>
      </c>
      <c r="U20" s="53">
        <f t="shared" si="7"/>
        <v>0</v>
      </c>
      <c r="V20" s="53" t="str">
        <f t="shared" si="19"/>
        <v>0</v>
      </c>
      <c r="W20" s="53">
        <f t="shared" si="8"/>
        <v>0</v>
      </c>
      <c r="X20" s="53" t="str">
        <f t="shared" si="20"/>
        <v>0</v>
      </c>
      <c r="Y20" s="53">
        <f t="shared" si="9"/>
        <v>0</v>
      </c>
      <c r="Z20" s="53" t="str">
        <f t="shared" si="21"/>
        <v>0</v>
      </c>
      <c r="AA20" s="53">
        <f t="shared" si="10"/>
        <v>0</v>
      </c>
      <c r="AB20" s="34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</row>
    <row r="21" spans="1:40" ht="15.75" customHeight="1" thickBot="1">
      <c r="A21" s="84">
        <f>'CALC. O3'!A21</f>
        <v>44205</v>
      </c>
      <c r="B21" s="56">
        <f>Parâmetros!E10</f>
        <v>0.15</v>
      </c>
      <c r="C21" s="56">
        <f t="shared" si="0"/>
        <v>0.11124999999999999</v>
      </c>
      <c r="D21" s="57">
        <f t="shared" ref="D21" si="28">MAX(C149:C165)</f>
        <v>0.34</v>
      </c>
      <c r="E21" s="51">
        <f t="shared" si="11"/>
        <v>1.5111111111111111</v>
      </c>
      <c r="F21" s="42" t="str">
        <f t="shared" si="12"/>
        <v>1</v>
      </c>
      <c r="G21" s="51">
        <f t="shared" si="1"/>
        <v>-127.87</v>
      </c>
      <c r="H21" s="42" t="str">
        <f t="shared" si="13"/>
        <v>0</v>
      </c>
      <c r="I21" s="51">
        <f t="shared" si="2"/>
        <v>-126.87</v>
      </c>
      <c r="J21" s="42" t="str">
        <f t="shared" si="14"/>
        <v>0</v>
      </c>
      <c r="K21" s="51">
        <f t="shared" si="3"/>
        <v>-379.07</v>
      </c>
      <c r="L21" s="42" t="str">
        <f t="shared" si="15"/>
        <v>0</v>
      </c>
      <c r="M21" s="51">
        <f t="shared" si="4"/>
        <v>118.06628571428571</v>
      </c>
      <c r="N21" s="42" t="str">
        <f t="shared" si="16"/>
        <v>0</v>
      </c>
      <c r="O21" s="58">
        <f t="shared" si="5"/>
        <v>1.5111111111111111</v>
      </c>
      <c r="P21" s="59">
        <v>9</v>
      </c>
      <c r="R21" s="53" t="str">
        <f t="shared" si="17"/>
        <v>1</v>
      </c>
      <c r="S21" s="53">
        <f t="shared" si="6"/>
        <v>1</v>
      </c>
      <c r="T21" s="53" t="str">
        <f t="shared" si="18"/>
        <v>0</v>
      </c>
      <c r="U21" s="53">
        <f t="shared" si="7"/>
        <v>0</v>
      </c>
      <c r="V21" s="53" t="str">
        <f t="shared" si="19"/>
        <v>0</v>
      </c>
      <c r="W21" s="53">
        <f t="shared" si="8"/>
        <v>0</v>
      </c>
      <c r="X21" s="53" t="str">
        <f t="shared" si="20"/>
        <v>0</v>
      </c>
      <c r="Y21" s="53">
        <f t="shared" si="9"/>
        <v>0</v>
      </c>
      <c r="Z21" s="53" t="str">
        <f t="shared" si="21"/>
        <v>0</v>
      </c>
      <c r="AA21" s="53">
        <f t="shared" si="10"/>
        <v>0</v>
      </c>
      <c r="AB21" s="34"/>
      <c r="AC21" s="180" t="s">
        <v>80</v>
      </c>
      <c r="AD21" s="181"/>
      <c r="AE21" s="181"/>
      <c r="AF21" s="181"/>
      <c r="AG21" s="181"/>
      <c r="AH21" s="181"/>
      <c r="AI21" s="181"/>
      <c r="AJ21" s="181"/>
      <c r="AK21" s="181"/>
      <c r="AL21" s="181"/>
      <c r="AM21" s="182"/>
      <c r="AN21" s="34"/>
    </row>
    <row r="22" spans="1:40">
      <c r="A22" s="84">
        <f>'CALC. O3'!A22</f>
        <v>44206</v>
      </c>
      <c r="B22" s="56">
        <f>Parâmetros!E11</f>
        <v>0.12</v>
      </c>
      <c r="C22" s="56">
        <f t="shared" si="0"/>
        <v>0.10999999999999999</v>
      </c>
      <c r="D22" s="142"/>
      <c r="E22" s="136"/>
      <c r="F22" s="135"/>
      <c r="G22" s="136"/>
      <c r="H22" s="135"/>
      <c r="I22" s="136"/>
      <c r="J22" s="135"/>
      <c r="K22" s="136"/>
      <c r="L22" s="135"/>
      <c r="M22" s="136"/>
      <c r="N22" s="135"/>
      <c r="O22" s="132"/>
      <c r="P22" s="59">
        <v>9</v>
      </c>
      <c r="R22" s="53" t="str">
        <f t="shared" si="17"/>
        <v>1</v>
      </c>
      <c r="S22" s="53">
        <f t="shared" si="6"/>
        <v>1</v>
      </c>
      <c r="T22" s="53" t="str">
        <f t="shared" si="18"/>
        <v>0</v>
      </c>
      <c r="U22" s="53">
        <f t="shared" si="7"/>
        <v>0</v>
      </c>
      <c r="V22" s="53" t="str">
        <f t="shared" si="19"/>
        <v>0</v>
      </c>
      <c r="W22" s="53">
        <f t="shared" si="8"/>
        <v>0</v>
      </c>
      <c r="X22" s="53" t="str">
        <f t="shared" si="20"/>
        <v>0</v>
      </c>
      <c r="Y22" s="53">
        <f t="shared" si="9"/>
        <v>0</v>
      </c>
      <c r="Z22" s="53" t="str">
        <f t="shared" si="21"/>
        <v>0</v>
      </c>
      <c r="AA22" s="53">
        <f t="shared" si="10"/>
        <v>0</v>
      </c>
      <c r="AB22" s="34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34"/>
    </row>
    <row r="23" spans="1:40">
      <c r="A23" s="84">
        <f>'CALC. O3'!A23</f>
        <v>44207</v>
      </c>
      <c r="B23" s="56">
        <f>Parâmetros!E12</f>
        <v>0.11</v>
      </c>
      <c r="C23" s="56">
        <f t="shared" si="0"/>
        <v>0.11874999999999999</v>
      </c>
      <c r="D23" s="57">
        <f t="shared" ref="D23" si="29">MAX(C183:C199)</f>
        <v>0.55000000000000004</v>
      </c>
      <c r="E23" s="51">
        <f t="shared" si="11"/>
        <v>2.4444444444444446</v>
      </c>
      <c r="F23" s="42" t="str">
        <f t="shared" si="12"/>
        <v>1</v>
      </c>
      <c r="G23" s="51">
        <f t="shared" si="1"/>
        <v>-123.77499999999998</v>
      </c>
      <c r="H23" s="42" t="str">
        <f t="shared" si="13"/>
        <v>0</v>
      </c>
      <c r="I23" s="51">
        <f t="shared" si="2"/>
        <v>-122.77499999999998</v>
      </c>
      <c r="J23" s="42" t="str">
        <f t="shared" si="14"/>
        <v>0</v>
      </c>
      <c r="K23" s="51">
        <f t="shared" si="3"/>
        <v>-370.77499999999998</v>
      </c>
      <c r="L23" s="42" t="str">
        <f t="shared" si="15"/>
        <v>0</v>
      </c>
      <c r="M23" s="51">
        <f t="shared" si="4"/>
        <v>119.25428571428573</v>
      </c>
      <c r="N23" s="42" t="str">
        <f t="shared" si="16"/>
        <v>0</v>
      </c>
      <c r="O23" s="58">
        <f t="shared" si="5"/>
        <v>2.4444444444444446</v>
      </c>
      <c r="P23" s="59">
        <v>9</v>
      </c>
      <c r="R23" s="53" t="str">
        <f t="shared" si="17"/>
        <v>1</v>
      </c>
      <c r="S23" s="53">
        <f t="shared" si="6"/>
        <v>1</v>
      </c>
      <c r="T23" s="53" t="str">
        <f t="shared" si="18"/>
        <v>0</v>
      </c>
      <c r="U23" s="53">
        <f t="shared" si="7"/>
        <v>0</v>
      </c>
      <c r="V23" s="53" t="str">
        <f t="shared" si="19"/>
        <v>0</v>
      </c>
      <c r="W23" s="53">
        <f t="shared" si="8"/>
        <v>0</v>
      </c>
      <c r="X23" s="53" t="str">
        <f t="shared" si="20"/>
        <v>0</v>
      </c>
      <c r="Y23" s="53">
        <f t="shared" si="9"/>
        <v>0</v>
      </c>
      <c r="Z23" s="53" t="str">
        <f t="shared" si="21"/>
        <v>0</v>
      </c>
      <c r="AA23" s="53">
        <f t="shared" si="10"/>
        <v>0</v>
      </c>
      <c r="AB23" s="34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34"/>
    </row>
    <row r="24" spans="1:40">
      <c r="A24" s="84">
        <f>'CALC. O3'!A24</f>
        <v>44208</v>
      </c>
      <c r="B24" s="56">
        <f>Parâmetros!E13</f>
        <v>0.09</v>
      </c>
      <c r="C24" s="56">
        <f t="shared" si="0"/>
        <v>0.13125000000000001</v>
      </c>
      <c r="D24" s="57">
        <f t="shared" ref="D24" si="30">MAX(C184:C200)</f>
        <v>0.60713450000000002</v>
      </c>
      <c r="E24" s="51">
        <f t="shared" ref="E24" si="31">(((D24-$B$4)/($B$5-$B$4))*($B$7-$B$6))+$B$6</f>
        <v>2.6983755555555557</v>
      </c>
      <c r="F24" s="42" t="str">
        <f t="shared" ref="F24" si="32">IF(AND(E24&lt;=40,E24&gt;=0),"1","0")</f>
        <v>1</v>
      </c>
      <c r="G24" s="51">
        <f t="shared" ref="G24" si="33">(((D24-$C$4)/($C$5-$C$4))*($C$7-$C$6))+$C$6</f>
        <v>-122.66087725</v>
      </c>
      <c r="H24" s="42" t="str">
        <f t="shared" ref="H24" si="34">IF(AND(G24&lt;=80,G24&gt;41),"1","0")</f>
        <v>0</v>
      </c>
      <c r="I24" s="51">
        <f t="shared" ref="I24" si="35">(((D24-$D$4)/($D$5-$D$4))*($D$7-$D$6))+$D$6</f>
        <v>-121.66087725</v>
      </c>
      <c r="J24" s="42" t="str">
        <f t="shared" ref="J24" si="36">IF(AND(I24&lt;=120,I24&gt;81),"1","0")</f>
        <v>0</v>
      </c>
      <c r="K24" s="51">
        <f t="shared" ref="K24" si="37">(((D24-$E$4)/($E$5-$E$4))*($E$7-$E$6))+$E$6</f>
        <v>-368.51818724999998</v>
      </c>
      <c r="L24" s="42" t="str">
        <f t="shared" ref="L24" si="38">IF(AND(K24&lt;=200,K24&gt;121),"1","0")</f>
        <v>0</v>
      </c>
      <c r="M24" s="51">
        <f t="shared" ref="M24" si="39">(((D24-$F$4)/($F$5-$F$4))*($F$7-$F$6))+$F$6</f>
        <v>119.57750374285715</v>
      </c>
      <c r="N24" s="42" t="str">
        <f t="shared" ref="N24" si="40">IF(AND(M24&lt;4999,M24&gt;201),"1","0")</f>
        <v>0</v>
      </c>
      <c r="O24" s="58">
        <f t="shared" ref="O24" si="41">(E24*F24)+(G24*H24)+(I24*J24)+(K24*L24)+(M24*N24)</f>
        <v>2.6983755555555557</v>
      </c>
      <c r="P24" s="59">
        <v>9</v>
      </c>
      <c r="R24" s="53" t="str">
        <f t="shared" si="17"/>
        <v>1</v>
      </c>
      <c r="S24" s="53">
        <f t="shared" si="6"/>
        <v>1</v>
      </c>
      <c r="T24" s="53" t="str">
        <f t="shared" si="18"/>
        <v>0</v>
      </c>
      <c r="U24" s="53">
        <f t="shared" si="7"/>
        <v>0</v>
      </c>
      <c r="V24" s="53" t="str">
        <f t="shared" si="19"/>
        <v>0</v>
      </c>
      <c r="W24" s="53">
        <f t="shared" si="8"/>
        <v>0</v>
      </c>
      <c r="X24" s="53" t="str">
        <f t="shared" si="20"/>
        <v>0</v>
      </c>
      <c r="Y24" s="53">
        <f t="shared" si="9"/>
        <v>0</v>
      </c>
      <c r="Z24" s="53" t="str">
        <f t="shared" si="21"/>
        <v>0</v>
      </c>
      <c r="AA24" s="53">
        <f t="shared" si="10"/>
        <v>0</v>
      </c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>
      <c r="A25" s="84">
        <f>'CALC. O3'!A25</f>
        <v>44209</v>
      </c>
      <c r="B25" s="56">
        <f>Parâmetros!E14</f>
        <v>0.09</v>
      </c>
      <c r="C25" s="56">
        <f t="shared" si="0"/>
        <v>0.14874999999999999</v>
      </c>
      <c r="D25" s="57"/>
      <c r="E25" s="51"/>
      <c r="F25" s="42"/>
      <c r="G25" s="51"/>
      <c r="H25" s="42"/>
      <c r="I25" s="51"/>
      <c r="J25" s="42"/>
      <c r="K25" s="51"/>
      <c r="L25" s="42"/>
      <c r="M25" s="51"/>
      <c r="N25" s="42"/>
      <c r="O25" s="58"/>
      <c r="P25" s="59">
        <v>9</v>
      </c>
      <c r="R25" s="53" t="str">
        <f t="shared" si="17"/>
        <v>1</v>
      </c>
      <c r="S25" s="53">
        <f t="shared" si="6"/>
        <v>1</v>
      </c>
      <c r="T25" s="53" t="str">
        <f t="shared" si="18"/>
        <v>0</v>
      </c>
      <c r="U25" s="53">
        <f t="shared" si="7"/>
        <v>0</v>
      </c>
      <c r="V25" s="53" t="str">
        <f t="shared" si="19"/>
        <v>0</v>
      </c>
      <c r="W25" s="53">
        <f t="shared" si="8"/>
        <v>0</v>
      </c>
      <c r="X25" s="53" t="str">
        <f t="shared" si="20"/>
        <v>0</v>
      </c>
      <c r="Y25" s="53">
        <f t="shared" si="9"/>
        <v>0</v>
      </c>
      <c r="Z25" s="53" t="str">
        <f t="shared" si="21"/>
        <v>0</v>
      </c>
      <c r="AA25" s="53">
        <f t="shared" si="10"/>
        <v>0</v>
      </c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>
      <c r="A26" s="84">
        <f>'CALC. O3'!A26</f>
        <v>44210</v>
      </c>
      <c r="B26" s="56">
        <f>Parâmetros!E15</f>
        <v>0.1</v>
      </c>
      <c r="C26" s="56">
        <f t="shared" si="0"/>
        <v>0.16750000000000001</v>
      </c>
      <c r="D26" s="57"/>
      <c r="E26" s="51"/>
      <c r="F26" s="42"/>
      <c r="G26" s="51"/>
      <c r="H26" s="42"/>
      <c r="I26" s="51"/>
      <c r="J26" s="42"/>
      <c r="K26" s="51"/>
      <c r="L26" s="42"/>
      <c r="M26" s="51"/>
      <c r="N26" s="42"/>
      <c r="O26" s="58"/>
      <c r="P26" s="59">
        <v>9</v>
      </c>
      <c r="R26" s="53" t="str">
        <f t="shared" si="17"/>
        <v>1</v>
      </c>
      <c r="S26" s="53">
        <f t="shared" si="6"/>
        <v>1</v>
      </c>
      <c r="T26" s="53" t="str">
        <f t="shared" si="18"/>
        <v>0</v>
      </c>
      <c r="U26" s="53">
        <f t="shared" si="7"/>
        <v>0</v>
      </c>
      <c r="V26" s="53" t="str">
        <f t="shared" si="19"/>
        <v>0</v>
      </c>
      <c r="W26" s="53">
        <f t="shared" si="8"/>
        <v>0</v>
      </c>
      <c r="X26" s="53" t="str">
        <f t="shared" si="20"/>
        <v>0</v>
      </c>
      <c r="Y26" s="53">
        <f t="shared" si="9"/>
        <v>0</v>
      </c>
      <c r="Z26" s="53" t="str">
        <f t="shared" si="21"/>
        <v>0</v>
      </c>
      <c r="AA26" s="53">
        <f t="shared" si="10"/>
        <v>0</v>
      </c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>
      <c r="A27" s="84">
        <f>'CALC. O3'!A27</f>
        <v>44211</v>
      </c>
      <c r="B27" s="56">
        <f>Parâmetros!E16</f>
        <v>0.11</v>
      </c>
      <c r="C27" s="56">
        <f t="shared" si="0"/>
        <v>0.1825</v>
      </c>
      <c r="D27" s="57"/>
      <c r="E27" s="51"/>
      <c r="F27" s="42"/>
      <c r="G27" s="51"/>
      <c r="H27" s="42"/>
      <c r="I27" s="51"/>
      <c r="J27" s="42"/>
      <c r="K27" s="51"/>
      <c r="L27" s="42"/>
      <c r="M27" s="51"/>
      <c r="N27" s="42"/>
      <c r="O27" s="58"/>
      <c r="P27" s="59">
        <v>9</v>
      </c>
      <c r="R27" s="53" t="str">
        <f t="shared" si="17"/>
        <v>1</v>
      </c>
      <c r="S27" s="53">
        <f t="shared" si="6"/>
        <v>1</v>
      </c>
      <c r="T27" s="53" t="str">
        <f t="shared" si="18"/>
        <v>0</v>
      </c>
      <c r="U27" s="53">
        <f t="shared" si="7"/>
        <v>0</v>
      </c>
      <c r="V27" s="53" t="str">
        <f t="shared" si="19"/>
        <v>0</v>
      </c>
      <c r="W27" s="53">
        <f t="shared" si="8"/>
        <v>0</v>
      </c>
      <c r="X27" s="53" t="str">
        <f t="shared" si="20"/>
        <v>0</v>
      </c>
      <c r="Y27" s="53">
        <f t="shared" si="9"/>
        <v>0</v>
      </c>
      <c r="Z27" s="53" t="str">
        <f t="shared" si="21"/>
        <v>0</v>
      </c>
      <c r="AA27" s="53">
        <f t="shared" si="10"/>
        <v>0</v>
      </c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>
      <c r="A28" s="84">
        <f>'CALC. O3'!A28</f>
        <v>44212</v>
      </c>
      <c r="B28" s="56">
        <f>Parâmetros!E17</f>
        <v>0.12</v>
      </c>
      <c r="C28" s="56">
        <f t="shared" si="0"/>
        <v>0.19624999999999998</v>
      </c>
      <c r="D28" s="57"/>
      <c r="E28" s="51"/>
      <c r="F28" s="42"/>
      <c r="G28" s="51"/>
      <c r="H28" s="42"/>
      <c r="I28" s="51"/>
      <c r="J28" s="42"/>
      <c r="K28" s="51"/>
      <c r="L28" s="42"/>
      <c r="M28" s="51"/>
      <c r="N28" s="42"/>
      <c r="O28" s="58"/>
      <c r="P28" s="59">
        <v>9</v>
      </c>
      <c r="R28" s="53" t="str">
        <f t="shared" si="17"/>
        <v>1</v>
      </c>
      <c r="S28" s="53">
        <f t="shared" si="6"/>
        <v>1</v>
      </c>
      <c r="T28" s="53" t="str">
        <f t="shared" si="18"/>
        <v>0</v>
      </c>
      <c r="U28" s="53">
        <f t="shared" si="7"/>
        <v>0</v>
      </c>
      <c r="V28" s="53" t="str">
        <f t="shared" si="19"/>
        <v>0</v>
      </c>
      <c r="W28" s="53">
        <f t="shared" si="8"/>
        <v>0</v>
      </c>
      <c r="X28" s="53" t="str">
        <f t="shared" si="20"/>
        <v>0</v>
      </c>
      <c r="Y28" s="53">
        <f t="shared" si="9"/>
        <v>0</v>
      </c>
      <c r="Z28" s="53" t="str">
        <f t="shared" si="21"/>
        <v>0</v>
      </c>
      <c r="AA28" s="53">
        <f t="shared" si="10"/>
        <v>0</v>
      </c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>
      <c r="A29" s="84">
        <f>'CALC. O3'!A29</f>
        <v>44213</v>
      </c>
      <c r="B29" s="56">
        <f>Parâmetros!E18</f>
        <v>0.14000000000000001</v>
      </c>
      <c r="C29" s="56">
        <f t="shared" si="0"/>
        <v>0.20749999999999999</v>
      </c>
      <c r="D29" s="57"/>
      <c r="E29" s="51"/>
      <c r="F29" s="42"/>
      <c r="G29" s="51"/>
      <c r="H29" s="42"/>
      <c r="I29" s="51"/>
      <c r="J29" s="42"/>
      <c r="K29" s="51"/>
      <c r="L29" s="42"/>
      <c r="M29" s="51"/>
      <c r="N29" s="42"/>
      <c r="O29" s="58"/>
      <c r="P29" s="59">
        <v>9</v>
      </c>
      <c r="R29" s="53" t="str">
        <f t="shared" si="17"/>
        <v>1</v>
      </c>
      <c r="S29" s="53">
        <f t="shared" si="6"/>
        <v>1</v>
      </c>
      <c r="T29" s="53" t="str">
        <f t="shared" si="18"/>
        <v>0</v>
      </c>
      <c r="U29" s="53">
        <f t="shared" si="7"/>
        <v>0</v>
      </c>
      <c r="V29" s="53" t="str">
        <f t="shared" si="19"/>
        <v>0</v>
      </c>
      <c r="W29" s="53">
        <f t="shared" si="8"/>
        <v>0</v>
      </c>
      <c r="X29" s="53" t="str">
        <f t="shared" si="20"/>
        <v>0</v>
      </c>
      <c r="Y29" s="53">
        <f t="shared" si="9"/>
        <v>0</v>
      </c>
      <c r="Z29" s="53" t="str">
        <f t="shared" si="21"/>
        <v>0</v>
      </c>
      <c r="AA29" s="53">
        <f t="shared" si="10"/>
        <v>0</v>
      </c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>
      <c r="A30" s="84">
        <f>'CALC. O3'!A30</f>
        <v>44214</v>
      </c>
      <c r="B30" s="56">
        <f>Parâmetros!E19</f>
        <v>0.19</v>
      </c>
      <c r="C30" s="56">
        <f t="shared" ref="C30:C46" si="42">AVERAGE(B37:B44)</f>
        <v>0.10999999999999999</v>
      </c>
      <c r="D30" s="57"/>
      <c r="E30" s="51"/>
      <c r="F30" s="42"/>
      <c r="G30" s="51"/>
      <c r="H30" s="42"/>
      <c r="I30" s="51"/>
      <c r="J30" s="42"/>
      <c r="K30" s="51"/>
      <c r="L30" s="42"/>
      <c r="M30" s="51"/>
      <c r="N30" s="42"/>
      <c r="O30" s="58"/>
      <c r="P30" s="59">
        <v>9</v>
      </c>
      <c r="R30" s="53" t="str">
        <f t="shared" si="17"/>
        <v>1</v>
      </c>
      <c r="S30" s="53">
        <f t="shared" si="6"/>
        <v>1</v>
      </c>
      <c r="T30" s="53" t="str">
        <f t="shared" si="18"/>
        <v>0</v>
      </c>
      <c r="U30" s="53">
        <f t="shared" si="7"/>
        <v>0</v>
      </c>
      <c r="V30" s="53" t="str">
        <f t="shared" si="19"/>
        <v>0</v>
      </c>
      <c r="W30" s="53">
        <f t="shared" si="8"/>
        <v>0</v>
      </c>
      <c r="X30" s="53" t="str">
        <f t="shared" si="20"/>
        <v>0</v>
      </c>
      <c r="Y30" s="53">
        <f t="shared" si="9"/>
        <v>0</v>
      </c>
      <c r="Z30" s="53" t="str">
        <f t="shared" si="21"/>
        <v>0</v>
      </c>
      <c r="AA30" s="53">
        <f t="shared" si="10"/>
        <v>0</v>
      </c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>
      <c r="A31" s="84">
        <f>'CALC. O3'!A31</f>
        <v>44215</v>
      </c>
      <c r="B31" s="56">
        <f>Parâmetros!E20</f>
        <v>0.21</v>
      </c>
      <c r="C31" s="56">
        <f t="shared" si="42"/>
        <v>0.10250000000000001</v>
      </c>
      <c r="D31" s="57"/>
      <c r="E31" s="51"/>
      <c r="F31" s="42"/>
      <c r="G31" s="51"/>
      <c r="H31" s="42"/>
      <c r="I31" s="51"/>
      <c r="J31" s="42"/>
      <c r="K31" s="51"/>
      <c r="L31" s="42"/>
      <c r="M31" s="51"/>
      <c r="N31" s="42"/>
      <c r="O31" s="58"/>
      <c r="P31" s="59">
        <v>9</v>
      </c>
      <c r="R31" s="53" t="str">
        <f t="shared" si="17"/>
        <v>1</v>
      </c>
      <c r="S31" s="53">
        <f t="shared" si="6"/>
        <v>1</v>
      </c>
      <c r="T31" s="53" t="str">
        <f t="shared" si="18"/>
        <v>0</v>
      </c>
      <c r="U31" s="53">
        <f t="shared" si="7"/>
        <v>0</v>
      </c>
      <c r="V31" s="53" t="str">
        <f t="shared" si="19"/>
        <v>0</v>
      </c>
      <c r="W31" s="53">
        <f t="shared" si="8"/>
        <v>0</v>
      </c>
      <c r="X31" s="53" t="str">
        <f t="shared" si="20"/>
        <v>0</v>
      </c>
      <c r="Y31" s="53">
        <f t="shared" si="9"/>
        <v>0</v>
      </c>
      <c r="Z31" s="53" t="str">
        <f t="shared" si="21"/>
        <v>0</v>
      </c>
      <c r="AA31" s="53">
        <f t="shared" si="10"/>
        <v>0</v>
      </c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>
      <c r="A32" s="84">
        <f>'CALC. O3'!A32</f>
        <v>44216</v>
      </c>
      <c r="B32" s="56">
        <f>Parâmetros!E21</f>
        <v>0.23</v>
      </c>
      <c r="C32" s="56">
        <f t="shared" si="42"/>
        <v>0.11000000000000001</v>
      </c>
      <c r="D32" s="57"/>
      <c r="E32" s="51"/>
      <c r="F32" s="42"/>
      <c r="G32" s="51"/>
      <c r="H32" s="42"/>
      <c r="I32" s="51"/>
      <c r="J32" s="42"/>
      <c r="K32" s="51"/>
      <c r="L32" s="42"/>
      <c r="M32" s="51"/>
      <c r="N32" s="42"/>
      <c r="O32" s="58"/>
      <c r="P32" s="59">
        <v>9</v>
      </c>
      <c r="R32" s="53" t="str">
        <f t="shared" si="17"/>
        <v>1</v>
      </c>
      <c r="S32" s="53">
        <f t="shared" si="6"/>
        <v>1</v>
      </c>
      <c r="T32" s="53" t="str">
        <f t="shared" si="18"/>
        <v>0</v>
      </c>
      <c r="U32" s="53">
        <f t="shared" si="7"/>
        <v>0</v>
      </c>
      <c r="V32" s="53" t="str">
        <f t="shared" si="19"/>
        <v>0</v>
      </c>
      <c r="W32" s="53">
        <f t="shared" si="8"/>
        <v>0</v>
      </c>
      <c r="X32" s="53" t="str">
        <f t="shared" si="20"/>
        <v>0</v>
      </c>
      <c r="Y32" s="53">
        <f t="shared" si="9"/>
        <v>0</v>
      </c>
      <c r="Z32" s="53" t="str">
        <f t="shared" si="21"/>
        <v>0</v>
      </c>
      <c r="AA32" s="53">
        <f t="shared" si="10"/>
        <v>0</v>
      </c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>
      <c r="A33" s="84">
        <f>'CALC. O3'!A33</f>
        <v>44217</v>
      </c>
      <c r="B33" s="56">
        <f>Parâmetros!E22</f>
        <v>0.24</v>
      </c>
      <c r="C33" s="56">
        <f t="shared" si="42"/>
        <v>0.1125</v>
      </c>
      <c r="D33" s="57"/>
      <c r="E33" s="51"/>
      <c r="F33" s="42"/>
      <c r="G33" s="51"/>
      <c r="H33" s="42"/>
      <c r="I33" s="51"/>
      <c r="J33" s="42"/>
      <c r="K33" s="51"/>
      <c r="L33" s="42"/>
      <c r="M33" s="51"/>
      <c r="N33" s="42"/>
      <c r="O33" s="58"/>
      <c r="P33" s="59">
        <v>9</v>
      </c>
      <c r="R33" s="53" t="str">
        <f t="shared" si="17"/>
        <v>1</v>
      </c>
      <c r="S33" s="53">
        <f t="shared" si="6"/>
        <v>1</v>
      </c>
      <c r="T33" s="53" t="str">
        <f t="shared" si="18"/>
        <v>0</v>
      </c>
      <c r="U33" s="53">
        <f t="shared" si="7"/>
        <v>0</v>
      </c>
      <c r="V33" s="53" t="str">
        <f t="shared" si="19"/>
        <v>0</v>
      </c>
      <c r="W33" s="53">
        <f t="shared" si="8"/>
        <v>0</v>
      </c>
      <c r="X33" s="53" t="str">
        <f t="shared" si="20"/>
        <v>0</v>
      </c>
      <c r="Y33" s="53">
        <f t="shared" si="9"/>
        <v>0</v>
      </c>
      <c r="Z33" s="53" t="str">
        <f t="shared" si="21"/>
        <v>0</v>
      </c>
      <c r="AA33" s="53">
        <f t="shared" si="10"/>
        <v>0</v>
      </c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  <row r="34" spans="1:40">
      <c r="A34" s="84">
        <f>'CALC. O3'!A34</f>
        <v>44218</v>
      </c>
      <c r="B34" s="56">
        <f>Parâmetros!E23</f>
        <v>0.22</v>
      </c>
      <c r="C34" s="56">
        <f t="shared" si="42"/>
        <v>0.1125</v>
      </c>
      <c r="D34" s="57"/>
      <c r="E34" s="51"/>
      <c r="F34" s="42"/>
      <c r="G34" s="51"/>
      <c r="H34" s="42"/>
      <c r="I34" s="51"/>
      <c r="J34" s="42"/>
      <c r="K34" s="51"/>
      <c r="L34" s="42"/>
      <c r="M34" s="51"/>
      <c r="N34" s="42"/>
      <c r="O34" s="58"/>
      <c r="P34" s="59">
        <v>9</v>
      </c>
      <c r="R34" s="53" t="str">
        <f t="shared" si="17"/>
        <v>1</v>
      </c>
      <c r="S34" s="53">
        <f t="shared" si="6"/>
        <v>1</v>
      </c>
      <c r="T34" s="53" t="str">
        <f t="shared" si="18"/>
        <v>0</v>
      </c>
      <c r="U34" s="53">
        <f t="shared" si="7"/>
        <v>0</v>
      </c>
      <c r="V34" s="53" t="str">
        <f t="shared" si="19"/>
        <v>0</v>
      </c>
      <c r="W34" s="53">
        <f t="shared" si="8"/>
        <v>0</v>
      </c>
      <c r="X34" s="53" t="str">
        <f t="shared" si="20"/>
        <v>0</v>
      </c>
      <c r="Y34" s="53">
        <f t="shared" si="9"/>
        <v>0</v>
      </c>
      <c r="Z34" s="53" t="str">
        <f t="shared" si="21"/>
        <v>0</v>
      </c>
      <c r="AA34" s="53">
        <f t="shared" si="10"/>
        <v>0</v>
      </c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</row>
    <row r="35" spans="1:40">
      <c r="A35" s="84">
        <f>'CALC. O3'!A35</f>
        <v>44219</v>
      </c>
      <c r="B35" s="56">
        <f>Parâmetros!E24</f>
        <v>0.22</v>
      </c>
      <c r="C35" s="56">
        <f t="shared" si="42"/>
        <v>0.11374999999999999</v>
      </c>
      <c r="D35" s="57"/>
      <c r="E35" s="51"/>
      <c r="F35" s="42"/>
      <c r="G35" s="51"/>
      <c r="H35" s="42"/>
      <c r="I35" s="51"/>
      <c r="J35" s="42"/>
      <c r="K35" s="51"/>
      <c r="L35" s="42"/>
      <c r="M35" s="51"/>
      <c r="N35" s="42"/>
      <c r="O35" s="58"/>
      <c r="P35" s="59">
        <v>9</v>
      </c>
      <c r="R35" s="53" t="str">
        <f t="shared" si="17"/>
        <v>1</v>
      </c>
      <c r="S35" s="53">
        <f t="shared" si="6"/>
        <v>1</v>
      </c>
      <c r="T35" s="53" t="str">
        <f t="shared" si="18"/>
        <v>0</v>
      </c>
      <c r="U35" s="53">
        <f t="shared" si="7"/>
        <v>0</v>
      </c>
      <c r="V35" s="53" t="str">
        <f t="shared" si="19"/>
        <v>0</v>
      </c>
      <c r="W35" s="53">
        <f t="shared" si="8"/>
        <v>0</v>
      </c>
      <c r="X35" s="53" t="str">
        <f t="shared" si="20"/>
        <v>0</v>
      </c>
      <c r="Y35" s="53">
        <f t="shared" si="9"/>
        <v>0</v>
      </c>
      <c r="Z35" s="53" t="str">
        <f t="shared" si="21"/>
        <v>0</v>
      </c>
      <c r="AA35" s="53">
        <f t="shared" si="10"/>
        <v>0</v>
      </c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</row>
    <row r="36" spans="1:40">
      <c r="A36" s="84">
        <f>'CALC. O3'!A36</f>
        <v>44220</v>
      </c>
      <c r="B36" s="56">
        <f>Parâmetros!E25</f>
        <v>0.21</v>
      </c>
      <c r="C36" s="56">
        <f t="shared" si="42"/>
        <v>0.11749999999999999</v>
      </c>
      <c r="D36" s="57"/>
      <c r="E36" s="51"/>
      <c r="F36" s="42"/>
      <c r="G36" s="51"/>
      <c r="H36" s="42"/>
      <c r="I36" s="51"/>
      <c r="J36" s="42"/>
      <c r="K36" s="51"/>
      <c r="L36" s="42"/>
      <c r="M36" s="51"/>
      <c r="N36" s="42"/>
      <c r="O36" s="58"/>
      <c r="P36" s="59">
        <v>9</v>
      </c>
      <c r="R36" s="53" t="str">
        <f t="shared" si="17"/>
        <v>1</v>
      </c>
      <c r="S36" s="53">
        <f t="shared" si="6"/>
        <v>1</v>
      </c>
      <c r="T36" s="53" t="str">
        <f t="shared" si="18"/>
        <v>0</v>
      </c>
      <c r="U36" s="53">
        <f t="shared" si="7"/>
        <v>0</v>
      </c>
      <c r="V36" s="53" t="str">
        <f t="shared" si="19"/>
        <v>0</v>
      </c>
      <c r="W36" s="53">
        <f t="shared" si="8"/>
        <v>0</v>
      </c>
      <c r="X36" s="53" t="str">
        <f t="shared" si="20"/>
        <v>0</v>
      </c>
      <c r="Y36" s="53">
        <f t="shared" si="9"/>
        <v>0</v>
      </c>
      <c r="Z36" s="53" t="str">
        <f t="shared" si="21"/>
        <v>0</v>
      </c>
      <c r="AA36" s="53">
        <f t="shared" si="10"/>
        <v>0</v>
      </c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</row>
    <row r="37" spans="1:40">
      <c r="A37" s="84">
        <f>'CALC. O3'!A37</f>
        <v>44221</v>
      </c>
      <c r="B37" s="56">
        <f>Parâmetros!E26</f>
        <v>0.19</v>
      </c>
      <c r="C37" s="56">
        <f t="shared" si="42"/>
        <v>0.12</v>
      </c>
      <c r="D37" s="57"/>
      <c r="E37" s="51"/>
      <c r="F37" s="42"/>
      <c r="G37" s="51"/>
      <c r="H37" s="42"/>
      <c r="I37" s="51"/>
      <c r="J37" s="42"/>
      <c r="K37" s="51"/>
      <c r="L37" s="42"/>
      <c r="M37" s="51"/>
      <c r="N37" s="42"/>
      <c r="O37" s="58"/>
      <c r="P37" s="59">
        <v>9</v>
      </c>
      <c r="R37" s="53" t="str">
        <f t="shared" si="17"/>
        <v>1</v>
      </c>
      <c r="S37" s="53">
        <f t="shared" si="6"/>
        <v>1</v>
      </c>
      <c r="T37" s="53" t="str">
        <f t="shared" si="18"/>
        <v>0</v>
      </c>
      <c r="U37" s="53">
        <f t="shared" si="7"/>
        <v>0</v>
      </c>
      <c r="V37" s="53" t="str">
        <f t="shared" si="19"/>
        <v>0</v>
      </c>
      <c r="W37" s="53">
        <f t="shared" si="8"/>
        <v>0</v>
      </c>
      <c r="X37" s="53" t="str">
        <f t="shared" si="20"/>
        <v>0</v>
      </c>
      <c r="Y37" s="53">
        <f t="shared" si="9"/>
        <v>0</v>
      </c>
      <c r="Z37" s="53" t="str">
        <f t="shared" si="21"/>
        <v>0</v>
      </c>
      <c r="AA37" s="53">
        <f t="shared" si="10"/>
        <v>0</v>
      </c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</row>
    <row r="38" spans="1:40">
      <c r="A38" s="84">
        <f>'CALC. O3'!A38</f>
        <v>44222</v>
      </c>
      <c r="B38" s="56">
        <f>Parâmetros!E27</f>
        <v>0.09</v>
      </c>
      <c r="C38" s="56">
        <f t="shared" si="42"/>
        <v>0.12</v>
      </c>
      <c r="D38" s="57"/>
      <c r="E38" s="51"/>
      <c r="F38" s="42"/>
      <c r="G38" s="51"/>
      <c r="H38" s="42"/>
      <c r="I38" s="51"/>
      <c r="J38" s="42"/>
      <c r="K38" s="51"/>
      <c r="L38" s="42"/>
      <c r="M38" s="51"/>
      <c r="N38" s="42"/>
      <c r="O38" s="58"/>
      <c r="P38" s="59">
        <v>9</v>
      </c>
      <c r="R38" s="53" t="str">
        <f t="shared" si="17"/>
        <v>1</v>
      </c>
      <c r="S38" s="53">
        <f t="shared" si="6"/>
        <v>1</v>
      </c>
      <c r="T38" s="53" t="str">
        <f t="shared" si="18"/>
        <v>0</v>
      </c>
      <c r="U38" s="53">
        <f t="shared" si="7"/>
        <v>0</v>
      </c>
      <c r="V38" s="53" t="str">
        <f t="shared" si="19"/>
        <v>0</v>
      </c>
      <c r="W38" s="53">
        <f t="shared" si="8"/>
        <v>0</v>
      </c>
      <c r="X38" s="53" t="str">
        <f t="shared" si="20"/>
        <v>0</v>
      </c>
      <c r="Y38" s="53">
        <f t="shared" si="9"/>
        <v>0</v>
      </c>
      <c r="Z38" s="53" t="str">
        <f t="shared" si="21"/>
        <v>0</v>
      </c>
      <c r="AA38" s="53">
        <f t="shared" si="10"/>
        <v>0</v>
      </c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</row>
    <row r="39" spans="1:40">
      <c r="A39" s="84">
        <f>'CALC. O3'!A39</f>
        <v>44223</v>
      </c>
      <c r="B39" s="56">
        <f>Parâmetros!E28</f>
        <v>0.1</v>
      </c>
      <c r="C39" s="56">
        <f t="shared" si="42"/>
        <v>0.12</v>
      </c>
      <c r="D39" s="57"/>
      <c r="E39" s="51"/>
      <c r="F39" s="42"/>
      <c r="G39" s="51"/>
      <c r="H39" s="42"/>
      <c r="I39" s="51"/>
      <c r="J39" s="42"/>
      <c r="K39" s="51"/>
      <c r="L39" s="42"/>
      <c r="M39" s="51"/>
      <c r="N39" s="42"/>
      <c r="O39" s="58"/>
      <c r="P39" s="59">
        <v>9</v>
      </c>
      <c r="R39" s="53" t="str">
        <f t="shared" si="17"/>
        <v>1</v>
      </c>
      <c r="S39" s="53">
        <f t="shared" si="6"/>
        <v>1</v>
      </c>
      <c r="T39" s="53" t="str">
        <f t="shared" si="18"/>
        <v>0</v>
      </c>
      <c r="U39" s="53">
        <f t="shared" si="7"/>
        <v>0</v>
      </c>
      <c r="V39" s="53" t="str">
        <f t="shared" si="19"/>
        <v>0</v>
      </c>
      <c r="W39" s="53">
        <f t="shared" si="8"/>
        <v>0</v>
      </c>
      <c r="X39" s="53" t="str">
        <f t="shared" si="20"/>
        <v>0</v>
      </c>
      <c r="Y39" s="53">
        <f t="shared" si="9"/>
        <v>0</v>
      </c>
      <c r="Z39" s="53" t="str">
        <f t="shared" si="21"/>
        <v>0</v>
      </c>
      <c r="AA39" s="53">
        <f t="shared" si="10"/>
        <v>0</v>
      </c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</row>
    <row r="40" spans="1:40">
      <c r="A40" s="84">
        <f>'CALC. O3'!A40</f>
        <v>44224</v>
      </c>
      <c r="B40" s="56">
        <f>Parâmetros!E29</f>
        <v>0.1</v>
      </c>
      <c r="C40" s="56">
        <f t="shared" si="42"/>
        <v>0.11875000000000001</v>
      </c>
      <c r="D40" s="57"/>
      <c r="E40" s="51"/>
      <c r="F40" s="42"/>
      <c r="G40" s="51"/>
      <c r="H40" s="42"/>
      <c r="I40" s="51"/>
      <c r="J40" s="42"/>
      <c r="K40" s="51"/>
      <c r="L40" s="42"/>
      <c r="M40" s="51"/>
      <c r="N40" s="42"/>
      <c r="O40" s="58"/>
      <c r="P40" s="59">
        <v>9</v>
      </c>
      <c r="R40" s="53" t="str">
        <f t="shared" si="17"/>
        <v>1</v>
      </c>
      <c r="S40" s="53">
        <f t="shared" si="6"/>
        <v>1</v>
      </c>
      <c r="T40" s="53" t="str">
        <f t="shared" si="18"/>
        <v>0</v>
      </c>
      <c r="U40" s="53">
        <f t="shared" si="7"/>
        <v>0</v>
      </c>
      <c r="V40" s="53" t="str">
        <f t="shared" si="19"/>
        <v>0</v>
      </c>
      <c r="W40" s="53">
        <f t="shared" si="8"/>
        <v>0</v>
      </c>
      <c r="X40" s="53" t="str">
        <f t="shared" si="20"/>
        <v>0</v>
      </c>
      <c r="Y40" s="53">
        <f t="shared" si="9"/>
        <v>0</v>
      </c>
      <c r="Z40" s="53" t="str">
        <f t="shared" si="21"/>
        <v>0</v>
      </c>
      <c r="AA40" s="53">
        <f t="shared" si="10"/>
        <v>0</v>
      </c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</row>
    <row r="41" spans="1:40">
      <c r="A41" s="84">
        <f>'CALC. O3'!A41</f>
        <v>44225</v>
      </c>
      <c r="B41" s="56">
        <f>Parâmetros!E30</f>
        <v>0.1</v>
      </c>
      <c r="C41" s="56">
        <f t="shared" si="42"/>
        <v>0.12250000000000001</v>
      </c>
      <c r="D41" s="57"/>
      <c r="E41" s="51"/>
      <c r="F41" s="42"/>
      <c r="G41" s="51"/>
      <c r="H41" s="42"/>
      <c r="I41" s="51"/>
      <c r="J41" s="42"/>
      <c r="K41" s="51"/>
      <c r="L41" s="42"/>
      <c r="M41" s="51"/>
      <c r="N41" s="42"/>
      <c r="O41" s="58"/>
      <c r="P41" s="59">
        <v>9</v>
      </c>
      <c r="R41" s="53" t="str">
        <f t="shared" si="17"/>
        <v>1</v>
      </c>
      <c r="S41" s="53">
        <f t="shared" si="6"/>
        <v>1</v>
      </c>
      <c r="T41" s="53" t="str">
        <f t="shared" si="18"/>
        <v>0</v>
      </c>
      <c r="U41" s="53">
        <f t="shared" si="7"/>
        <v>0</v>
      </c>
      <c r="V41" s="53" t="str">
        <f t="shared" si="19"/>
        <v>0</v>
      </c>
      <c r="W41" s="53">
        <f t="shared" si="8"/>
        <v>0</v>
      </c>
      <c r="X41" s="53" t="str">
        <f t="shared" si="20"/>
        <v>0</v>
      </c>
      <c r="Y41" s="53">
        <f t="shared" si="9"/>
        <v>0</v>
      </c>
      <c r="Z41" s="53" t="str">
        <f t="shared" si="21"/>
        <v>0</v>
      </c>
      <c r="AA41" s="53">
        <f t="shared" si="10"/>
        <v>0</v>
      </c>
      <c r="AB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>
      <c r="A42" s="84">
        <f>'CALC. O3'!A42</f>
        <v>44226</v>
      </c>
      <c r="B42" s="56">
        <f>Parâmetros!E31</f>
        <v>0.08</v>
      </c>
      <c r="C42" s="56">
        <f t="shared" si="42"/>
        <v>0.13125000000000001</v>
      </c>
      <c r="D42" s="57"/>
      <c r="E42" s="51"/>
      <c r="F42" s="42"/>
      <c r="G42" s="51"/>
      <c r="H42" s="42"/>
      <c r="I42" s="51"/>
      <c r="J42" s="42"/>
      <c r="K42" s="51"/>
      <c r="L42" s="42"/>
      <c r="M42" s="51"/>
      <c r="N42" s="42"/>
      <c r="O42" s="58"/>
      <c r="P42" s="59">
        <v>9</v>
      </c>
      <c r="R42" s="53" t="str">
        <f t="shared" si="17"/>
        <v>1</v>
      </c>
      <c r="S42" s="53">
        <f t="shared" si="6"/>
        <v>1</v>
      </c>
      <c r="T42" s="53" t="str">
        <f t="shared" si="18"/>
        <v>0</v>
      </c>
      <c r="U42" s="53">
        <f t="shared" si="7"/>
        <v>0</v>
      </c>
      <c r="V42" s="53" t="str">
        <f t="shared" si="19"/>
        <v>0</v>
      </c>
      <c r="W42" s="53">
        <f t="shared" si="8"/>
        <v>0</v>
      </c>
      <c r="X42" s="53" t="str">
        <f t="shared" si="20"/>
        <v>0</v>
      </c>
      <c r="Y42" s="53">
        <f t="shared" si="9"/>
        <v>0</v>
      </c>
      <c r="Z42" s="53" t="str">
        <f t="shared" si="21"/>
        <v>0</v>
      </c>
      <c r="AA42" s="53">
        <f t="shared" si="10"/>
        <v>0</v>
      </c>
      <c r="AB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 ht="15.75" thickBot="1">
      <c r="A43" s="85">
        <f>'CALC. O3'!A43</f>
        <v>44227</v>
      </c>
      <c r="B43" s="56">
        <f>Parâmetros!E32</f>
        <v>0.1</v>
      </c>
      <c r="C43" s="56">
        <f t="shared" si="42"/>
        <v>0.13750000000000001</v>
      </c>
      <c r="D43" s="62"/>
      <c r="E43" s="51"/>
      <c r="F43" s="42"/>
      <c r="G43" s="51"/>
      <c r="H43" s="42"/>
      <c r="I43" s="51"/>
      <c r="J43" s="42"/>
      <c r="K43" s="51"/>
      <c r="L43" s="42"/>
      <c r="M43" s="51"/>
      <c r="N43" s="42"/>
      <c r="O43" s="86"/>
      <c r="P43" s="63">
        <v>9</v>
      </c>
      <c r="R43" s="53" t="str">
        <f t="shared" si="17"/>
        <v>1</v>
      </c>
      <c r="S43" s="53">
        <f t="shared" si="6"/>
        <v>1</v>
      </c>
      <c r="T43" s="53" t="str">
        <f t="shared" si="18"/>
        <v>0</v>
      </c>
      <c r="U43" s="53">
        <f t="shared" si="7"/>
        <v>0</v>
      </c>
      <c r="V43" s="53" t="str">
        <f t="shared" si="19"/>
        <v>0</v>
      </c>
      <c r="W43" s="53">
        <f t="shared" si="8"/>
        <v>0</v>
      </c>
      <c r="X43" s="53" t="str">
        <f t="shared" si="20"/>
        <v>0</v>
      </c>
      <c r="Y43" s="53">
        <f t="shared" si="9"/>
        <v>0</v>
      </c>
      <c r="Z43" s="53" t="str">
        <f t="shared" si="21"/>
        <v>0</v>
      </c>
      <c r="AA43" s="53">
        <f t="shared" si="10"/>
        <v>0</v>
      </c>
      <c r="AB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>
      <c r="A44" s="22">
        <f>Parâmetros!A33</f>
        <v>44198.333333333336</v>
      </c>
      <c r="B44" s="56">
        <f>Parâmetros!E33</f>
        <v>0.12</v>
      </c>
      <c r="C44" s="56">
        <f t="shared" si="42"/>
        <v>0.14375000000000002</v>
      </c>
      <c r="D44" s="87"/>
      <c r="E44" s="42"/>
      <c r="F44" s="42"/>
      <c r="G44" s="42"/>
      <c r="H44" s="42"/>
      <c r="I44" s="42"/>
      <c r="J44" s="42"/>
      <c r="K44" s="42"/>
      <c r="L44" s="42"/>
      <c r="M44" s="42"/>
      <c r="N44" s="42"/>
      <c r="R44" s="42"/>
      <c r="S44" s="53"/>
      <c r="T44" s="53"/>
      <c r="U44" s="53"/>
      <c r="V44" s="53"/>
      <c r="W44" s="53"/>
      <c r="X44" s="53"/>
      <c r="Y44" s="53"/>
      <c r="Z44" s="53"/>
      <c r="AA44" s="53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>
      <c r="A45" s="22">
        <f>Parâmetros!A34</f>
        <v>44198.375</v>
      </c>
      <c r="B45" s="56">
        <f>Parâmetros!E34</f>
        <v>0.13</v>
      </c>
      <c r="C45" s="56">
        <f t="shared" si="42"/>
        <v>0.14874999999999999</v>
      </c>
      <c r="D45" s="87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</row>
    <row r="46" spans="1:40">
      <c r="A46" s="22">
        <f>Parâmetros!A35</f>
        <v>44198.416666666664</v>
      </c>
      <c r="B46" s="56">
        <f>Parâmetros!E35</f>
        <v>0.15</v>
      </c>
      <c r="C46" s="56">
        <f t="shared" si="42"/>
        <v>0.15375</v>
      </c>
      <c r="D46" s="87"/>
      <c r="R46" s="53"/>
      <c r="S46" s="53">
        <f>SUM(S13:S43)</f>
        <v>31</v>
      </c>
      <c r="T46" s="42"/>
      <c r="U46" s="53">
        <f>SUM(U13:U43)</f>
        <v>0</v>
      </c>
      <c r="V46" s="34"/>
      <c r="W46" s="53">
        <f>SUM(W13:W43)</f>
        <v>0</v>
      </c>
      <c r="X46" s="34"/>
      <c r="Y46" s="53">
        <f>SUM(Y13:Y43)</f>
        <v>0</v>
      </c>
      <c r="Z46" s="34"/>
      <c r="AA46" s="53">
        <f>SUM(AA13:AA43)</f>
        <v>0</v>
      </c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</row>
    <row r="47" spans="1:40">
      <c r="A47" s="22">
        <f>Parâmetros!A36</f>
        <v>44198.458333333336</v>
      </c>
      <c r="B47" s="56">
        <f>Parâmetros!E36</f>
        <v>0.12</v>
      </c>
      <c r="C47" s="56">
        <f t="shared" ref="C47:C63" si="43">AVERAGE(B61:B68)</f>
        <v>0.12</v>
      </c>
      <c r="D47" s="87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</row>
    <row r="48" spans="1:40">
      <c r="A48" s="22">
        <f>Parâmetros!A37</f>
        <v>44198.5</v>
      </c>
      <c r="B48" s="56">
        <f>Parâmetros!E37</f>
        <v>0.1</v>
      </c>
      <c r="C48" s="56">
        <f t="shared" si="43"/>
        <v>0.115</v>
      </c>
      <c r="D48" s="87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>
      <c r="A49" s="22">
        <f>Parâmetros!A38</f>
        <v>44198.541666666664</v>
      </c>
      <c r="B49" s="56">
        <f>Parâmetros!E38</f>
        <v>0.11</v>
      </c>
      <c r="C49" s="56">
        <f t="shared" si="43"/>
        <v>0.11750000000000001</v>
      </c>
      <c r="D49" s="87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>
      <c r="A50" s="22">
        <f>Parâmetros!A39</f>
        <v>44198.583333333336</v>
      </c>
      <c r="B50" s="56">
        <f>Parâmetros!E39</f>
        <v>0.11</v>
      </c>
      <c r="C50" s="56">
        <f t="shared" si="43"/>
        <v>0.12000000000000001</v>
      </c>
      <c r="D50" s="87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>
      <c r="A51" s="22">
        <f>Parâmetros!A40</f>
        <v>44198.625</v>
      </c>
      <c r="B51" s="56">
        <f>Parâmetros!E40</f>
        <v>0.12</v>
      </c>
      <c r="C51" s="56">
        <f t="shared" si="43"/>
        <v>0.11874999999999999</v>
      </c>
      <c r="D51" s="87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>
      <c r="A52" s="22">
        <f>Parâmetros!A41</f>
        <v>44198.666666666664</v>
      </c>
      <c r="B52" s="56">
        <f>Parâmetros!E41</f>
        <v>0.12</v>
      </c>
      <c r="C52" s="56">
        <f t="shared" si="43"/>
        <v>0.11499999999999999</v>
      </c>
      <c r="D52" s="87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>
      <c r="A53" s="22">
        <f>Parâmetros!A42</f>
        <v>44198.708333333336</v>
      </c>
      <c r="B53" s="56">
        <f>Parâmetros!E42</f>
        <v>0.13</v>
      </c>
      <c r="C53" s="56">
        <f t="shared" si="43"/>
        <v>0.11249999999999999</v>
      </c>
      <c r="D53" s="87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>
      <c r="A54" s="22">
        <f>Parâmetros!A43</f>
        <v>44198.75</v>
      </c>
      <c r="B54" s="56">
        <f>Parâmetros!E43</f>
        <v>0.14000000000000001</v>
      </c>
      <c r="C54" s="56">
        <f t="shared" si="43"/>
        <v>0.10874999999999999</v>
      </c>
      <c r="D54" s="87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>
      <c r="A55" s="22">
        <f>Parâmetros!A44</f>
        <v>44198.791666666664</v>
      </c>
      <c r="B55" s="56">
        <f>Parâmetros!E44</f>
        <v>0.15</v>
      </c>
      <c r="C55" s="56">
        <f t="shared" si="43"/>
        <v>0.10749999999999998</v>
      </c>
      <c r="D55" s="87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>
      <c r="A56" s="22">
        <f>Parâmetros!A45</f>
        <v>44198.833333333336</v>
      </c>
      <c r="B56" s="56">
        <f>Parâmetros!E45</f>
        <v>0.17</v>
      </c>
      <c r="C56" s="56">
        <f t="shared" si="43"/>
        <v>0.1075</v>
      </c>
      <c r="D56" s="87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>
      <c r="A57" s="22">
        <f>Parâmetros!A46</f>
        <v>44198.875</v>
      </c>
      <c r="B57" s="56">
        <f>Parâmetros!E46</f>
        <v>0.16</v>
      </c>
      <c r="C57" s="56">
        <f t="shared" si="43"/>
        <v>0.105</v>
      </c>
      <c r="D57" s="87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>
      <c r="A58" s="22">
        <f>Parâmetros!A47</f>
        <v>44198.916666666664</v>
      </c>
      <c r="B58" s="56">
        <f>Parâmetros!E47</f>
        <v>0.16</v>
      </c>
      <c r="C58" s="56">
        <f t="shared" si="43"/>
        <v>0.10625</v>
      </c>
      <c r="D58" s="87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>
      <c r="A59" s="22">
        <f>Parâmetros!A48</f>
        <v>44198.958333333336</v>
      </c>
      <c r="B59" s="56">
        <f>Parâmetros!E48</f>
        <v>0.16</v>
      </c>
      <c r="C59" s="56">
        <f t="shared" si="43"/>
        <v>0.11</v>
      </c>
      <c r="D59" s="87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>
      <c r="A60" s="22">
        <f>Parâmetros!A49</f>
        <v>44198</v>
      </c>
      <c r="B60" s="56">
        <f>Parâmetros!E49</f>
        <v>0.16</v>
      </c>
      <c r="C60" s="56">
        <f t="shared" si="43"/>
        <v>0.11750000000000001</v>
      </c>
      <c r="D60" s="87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>
      <c r="A61" s="22">
        <f>Parâmetros!A50</f>
        <v>44199.041666666664</v>
      </c>
      <c r="B61" s="56">
        <f>Parâmetros!E50</f>
        <v>0.16</v>
      </c>
      <c r="C61" s="56">
        <f t="shared" si="43"/>
        <v>0.12375</v>
      </c>
      <c r="D61" s="87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>
      <c r="A62" s="22">
        <f>Parâmetros!A51</f>
        <v>44199.083333333336</v>
      </c>
      <c r="B62" s="56">
        <f>Parâmetros!E51</f>
        <v>0.11</v>
      </c>
      <c r="C62" s="56">
        <f t="shared" si="43"/>
        <v>0.1275</v>
      </c>
      <c r="D62" s="87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>
      <c r="A63" s="22">
        <f>Parâmetros!A52</f>
        <v>44199.125</v>
      </c>
      <c r="B63" s="56">
        <f>Parâmetros!E52</f>
        <v>0.11</v>
      </c>
      <c r="C63" s="56">
        <f t="shared" si="43"/>
        <v>0.1225</v>
      </c>
      <c r="D63" s="87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>
      <c r="A64" s="22">
        <f>Parâmetros!A53</f>
        <v>44199.166666666664</v>
      </c>
      <c r="B64" s="56">
        <f>Parâmetros!E53</f>
        <v>0.11</v>
      </c>
      <c r="C64" s="56">
        <f t="shared" ref="C64:C80" si="44">AVERAGE(B85:B92)</f>
        <v>0.16250000000000001</v>
      </c>
      <c r="D64" s="87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>
      <c r="A65" s="22">
        <f>Parâmetros!A54</f>
        <v>44199.208333333336</v>
      </c>
      <c r="B65" s="56">
        <f>Parâmetros!E54</f>
        <v>0.11</v>
      </c>
      <c r="C65" s="56">
        <f t="shared" si="44"/>
        <v>0.18625</v>
      </c>
      <c r="D65" s="87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>
      <c r="A66" s="22">
        <f>Parâmetros!A55</f>
        <v>44199.25</v>
      </c>
      <c r="B66" s="56">
        <f>Parâmetros!E55</f>
        <v>0.11</v>
      </c>
      <c r="C66" s="56">
        <f t="shared" si="44"/>
        <v>0.19875000000000001</v>
      </c>
      <c r="D66" s="87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1:40">
      <c r="A67" s="22">
        <f>Parâmetros!A56</f>
        <v>44199.291666666664</v>
      </c>
      <c r="B67" s="56">
        <f>Parâmetros!E56</f>
        <v>0.12</v>
      </c>
      <c r="C67" s="56">
        <f t="shared" si="44"/>
        <v>0.20499999999999999</v>
      </c>
      <c r="D67" s="87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>
      <c r="A68" s="22">
        <f>Parâmetros!A57</f>
        <v>44199.333333333336</v>
      </c>
      <c r="B68" s="56">
        <f>Parâmetros!E57</f>
        <v>0.13</v>
      </c>
      <c r="C68" s="56">
        <f t="shared" si="44"/>
        <v>0.2175</v>
      </c>
      <c r="D68" s="87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1:40">
      <c r="A69" s="22">
        <f>Parâmetros!A58</f>
        <v>44199.375</v>
      </c>
      <c r="B69" s="56">
        <f>Parâmetros!E58</f>
        <v>0.12</v>
      </c>
      <c r="C69" s="56">
        <f t="shared" si="44"/>
        <v>0.23250000000000001</v>
      </c>
      <c r="D69" s="87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>
      <c r="A70" s="22">
        <f>Parâmetros!A59</f>
        <v>44199.416666666664</v>
      </c>
      <c r="B70" s="56">
        <f>Parâmetros!E59</f>
        <v>0.13</v>
      </c>
      <c r="C70" s="56">
        <f t="shared" si="44"/>
        <v>0.24625000000000002</v>
      </c>
      <c r="D70" s="87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>
      <c r="A71" s="22">
        <f>Parâmetros!A60</f>
        <v>44199.458333333336</v>
      </c>
      <c r="B71" s="56">
        <f>Parâmetros!E60</f>
        <v>0.13</v>
      </c>
      <c r="C71" s="56">
        <f t="shared" si="44"/>
        <v>0.255</v>
      </c>
      <c r="D71" s="87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>
      <c r="A72" s="22">
        <f>Parâmetros!A61</f>
        <v>44199.5</v>
      </c>
      <c r="B72" s="56">
        <f>Parâmetros!E61</f>
        <v>0.1</v>
      </c>
      <c r="C72" s="56">
        <f t="shared" si="44"/>
        <v>0.26</v>
      </c>
      <c r="D72" s="8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>
      <c r="A73" s="22">
        <f>Parâmetros!A62</f>
        <v>44199.541666666664</v>
      </c>
      <c r="B73" s="56">
        <f>Parâmetros!E62</f>
        <v>0.08</v>
      </c>
      <c r="C73" s="56">
        <f t="shared" si="44"/>
        <v>0.25750000000000001</v>
      </c>
      <c r="D73" s="8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>
      <c r="A74" s="22">
        <f>Parâmetros!A63</f>
        <v>44199.583333333336</v>
      </c>
      <c r="B74" s="56">
        <f>Parâmetros!E63</f>
        <v>0.09</v>
      </c>
      <c r="C74" s="56">
        <f t="shared" si="44"/>
        <v>0.25875000000000004</v>
      </c>
      <c r="D74" s="87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1:40">
      <c r="A75" s="22">
        <f>Parâmetros!A64</f>
        <v>44199.625</v>
      </c>
      <c r="B75" s="56">
        <f>Parâmetros!E64</f>
        <v>0.09</v>
      </c>
      <c r="C75" s="56">
        <f t="shared" si="44"/>
        <v>0.29375000000000001</v>
      </c>
      <c r="D75" s="87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>
      <c r="A76" s="22">
        <f>Parâmetros!A65</f>
        <v>44199.666666666664</v>
      </c>
      <c r="B76" s="56">
        <f>Parâmetros!E65</f>
        <v>0.12</v>
      </c>
      <c r="C76" s="56">
        <f t="shared" si="44"/>
        <v>0.29875000000000002</v>
      </c>
      <c r="D76" s="87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>
      <c r="A77" s="22">
        <f>Parâmetros!A66</f>
        <v>44199.708333333336</v>
      </c>
      <c r="B77" s="56">
        <f>Parâmetros!E66</f>
        <v>0.12</v>
      </c>
      <c r="C77" s="56">
        <f t="shared" si="44"/>
        <v>0.30249999999999999</v>
      </c>
      <c r="D77" s="87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>
      <c r="A78" s="22">
        <f>Parâmetros!A67</f>
        <v>44199.75</v>
      </c>
      <c r="B78" s="56">
        <f>Parâmetros!E67</f>
        <v>0.11</v>
      </c>
      <c r="C78" s="56">
        <f t="shared" si="44"/>
        <v>0.30375000000000002</v>
      </c>
      <c r="D78" s="87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>
      <c r="A79" s="22">
        <f>Parâmetros!A68</f>
        <v>44199.791666666664</v>
      </c>
      <c r="B79" s="56">
        <f>Parâmetros!E68</f>
        <v>0.14000000000000001</v>
      </c>
      <c r="C79" s="56">
        <f t="shared" si="44"/>
        <v>0.3075</v>
      </c>
      <c r="D79" s="87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>
      <c r="A80" s="22">
        <f>Parâmetros!A69</f>
        <v>44199.833333333336</v>
      </c>
      <c r="B80" s="56">
        <f>Parâmetros!E69</f>
        <v>0.13</v>
      </c>
      <c r="C80" s="56">
        <f t="shared" si="44"/>
        <v>0.30875000000000002</v>
      </c>
      <c r="D80" s="87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>
      <c r="A81" s="22">
        <f>Parâmetros!A70</f>
        <v>44199.875</v>
      </c>
      <c r="B81" s="56">
        <f>Parâmetros!E70</f>
        <v>0.14000000000000001</v>
      </c>
      <c r="C81" s="56">
        <f t="shared" ref="C81:C97" si="45">AVERAGE(B109:B116)</f>
        <v>0.14374999999999999</v>
      </c>
      <c r="D81" s="87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>
      <c r="A82" s="22">
        <f>Parâmetros!A71</f>
        <v>44199.916666666664</v>
      </c>
      <c r="B82" s="56">
        <f>Parâmetros!E71</f>
        <v>0.14000000000000001</v>
      </c>
      <c r="C82" s="56">
        <f t="shared" si="45"/>
        <v>0.14749999999999999</v>
      </c>
      <c r="D82" s="87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>
      <c r="A83" s="22">
        <f>Parâmetros!A72</f>
        <v>44199.958333333336</v>
      </c>
      <c r="B83" s="56">
        <f>Parâmetros!E72</f>
        <v>0.12</v>
      </c>
      <c r="C83" s="56">
        <f t="shared" si="45"/>
        <v>0.16250000000000001</v>
      </c>
      <c r="D83" s="87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1:40">
      <c r="A84" s="22">
        <f>Parâmetros!A73</f>
        <v>44199</v>
      </c>
      <c r="B84" s="56">
        <f>Parâmetros!E73</f>
        <v>0.08</v>
      </c>
      <c r="C84" s="56">
        <f t="shared" si="45"/>
        <v>0.16999999999999998</v>
      </c>
      <c r="D84" s="87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>
      <c r="A85" s="22">
        <f>Parâmetros!A74</f>
        <v>44200.041666666664</v>
      </c>
      <c r="B85" s="56">
        <f>Parâmetros!E74</f>
        <v>0.08</v>
      </c>
      <c r="C85" s="56">
        <f t="shared" si="45"/>
        <v>0.18000000000000002</v>
      </c>
      <c r="D85" s="87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1:40">
      <c r="A86" s="22">
        <f>Parâmetros!A75</f>
        <v>44200.083333333336</v>
      </c>
      <c r="B86" s="56">
        <f>Parâmetros!E75</f>
        <v>0.15</v>
      </c>
      <c r="C86" s="56">
        <f t="shared" si="45"/>
        <v>0.20833333333333334</v>
      </c>
      <c r="D86" s="87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>
      <c r="A87" s="22">
        <f>Parâmetros!A76</f>
        <v>44200.125</v>
      </c>
      <c r="B87" s="56">
        <f>Parâmetros!E76</f>
        <v>0.16</v>
      </c>
      <c r="C87" s="56">
        <f t="shared" si="45"/>
        <v>0.24000000000000002</v>
      </c>
      <c r="D87" s="87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1:40">
      <c r="A88" s="22">
        <f>Parâmetros!A77</f>
        <v>44200.166666666664</v>
      </c>
      <c r="B88" s="56">
        <f>Parâmetros!E77</f>
        <v>0.17</v>
      </c>
      <c r="C88" s="56">
        <f t="shared" si="45"/>
        <v>0.24</v>
      </c>
      <c r="D88" s="87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1:40">
      <c r="A89" s="22">
        <f>Parâmetros!A78</f>
        <v>44200.208333333336</v>
      </c>
      <c r="B89" s="56">
        <f>Parâmetros!E78</f>
        <v>0.16</v>
      </c>
      <c r="C89" s="56">
        <f t="shared" si="45"/>
        <v>0.25666666666666665</v>
      </c>
      <c r="D89" s="87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1:40">
      <c r="A90" s="22">
        <f>Parâmetros!A79</f>
        <v>44200.25</v>
      </c>
      <c r="B90" s="56">
        <f>Parâmetros!E79</f>
        <v>0.17</v>
      </c>
      <c r="C90" s="56">
        <f t="shared" si="45"/>
        <v>0.26500000000000001</v>
      </c>
      <c r="D90" s="87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1:40">
      <c r="A91" s="22">
        <f>Parâmetros!A80</f>
        <v>44200.291666666664</v>
      </c>
      <c r="B91" s="56">
        <f>Parâmetros!E80</f>
        <v>0.19</v>
      </c>
      <c r="C91" s="56">
        <f t="shared" si="45"/>
        <v>0.27833333333333338</v>
      </c>
      <c r="D91" s="87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1:40">
      <c r="A92" s="22">
        <f>Parâmetros!A81</f>
        <v>44200.333333333336</v>
      </c>
      <c r="B92" s="56">
        <f>Parâmetros!E81</f>
        <v>0.22</v>
      </c>
      <c r="C92" s="56">
        <f t="shared" si="45"/>
        <v>0.32428571428571429</v>
      </c>
      <c r="D92" s="87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1:40">
      <c r="A93" s="22">
        <f>Parâmetros!A82</f>
        <v>44200.375</v>
      </c>
      <c r="B93" s="56">
        <f>Parâmetros!E82</f>
        <v>0.27</v>
      </c>
      <c r="C93" s="56">
        <f t="shared" si="45"/>
        <v>0.33124999999999999</v>
      </c>
      <c r="D93" s="87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>
      <c r="A94" s="22">
        <f>Parâmetros!A83</f>
        <v>44200.416666666664</v>
      </c>
      <c r="B94" s="56">
        <f>Parâmetros!E83</f>
        <v>0.25</v>
      </c>
      <c r="C94" s="56">
        <f t="shared" si="45"/>
        <v>0.32874999999999999</v>
      </c>
      <c r="D94" s="87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1:40">
      <c r="A95" s="22">
        <f>Parâmetros!A84</f>
        <v>44200.458333333336</v>
      </c>
      <c r="B95" s="56">
        <f>Parâmetros!E84</f>
        <v>0.21</v>
      </c>
      <c r="C95" s="56">
        <f t="shared" si="45"/>
        <v>0.32750000000000001</v>
      </c>
      <c r="D95" s="87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1:40">
      <c r="A96" s="22">
        <f>Parâmetros!A85</f>
        <v>44200.5</v>
      </c>
      <c r="B96" s="56">
        <f>Parâmetros!E85</f>
        <v>0.27</v>
      </c>
      <c r="C96" s="56">
        <f t="shared" si="45"/>
        <v>0.34874999999999989</v>
      </c>
      <c r="D96" s="87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1:40">
      <c r="A97" s="22">
        <f>Parâmetros!A86</f>
        <v>44200.541666666664</v>
      </c>
      <c r="B97" s="56">
        <f>Parâmetros!E86</f>
        <v>0.28000000000000003</v>
      </c>
      <c r="C97" s="56">
        <f t="shared" si="45"/>
        <v>0.35</v>
      </c>
      <c r="D97" s="87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1:40">
      <c r="A98" s="22">
        <f>Parâmetros!A87</f>
        <v>44200.583333333336</v>
      </c>
      <c r="B98" s="56">
        <f>Parâmetros!E87</f>
        <v>0.28000000000000003</v>
      </c>
      <c r="C98" s="56">
        <f t="shared" ref="C98:C114" si="46">AVERAGE(B133:B140)</f>
        <v>0.22624999999999998</v>
      </c>
      <c r="D98" s="87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1:40">
      <c r="A99" s="22">
        <f>Parâmetros!A88</f>
        <v>44200.625</v>
      </c>
      <c r="B99" s="56">
        <f>Parâmetros!E88</f>
        <v>0.26</v>
      </c>
      <c r="C99" s="56">
        <f t="shared" si="46"/>
        <v>0.23</v>
      </c>
      <c r="D99" s="87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1:40">
      <c r="A100" s="22">
        <f>Parâmetros!A89</f>
        <v>44200.666666666664</v>
      </c>
      <c r="B100" s="56">
        <f>Parâmetros!E89</f>
        <v>0.26</v>
      </c>
      <c r="C100" s="56">
        <f t="shared" si="46"/>
        <v>0.25125000000000003</v>
      </c>
      <c r="D100" s="87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spans="1:40">
      <c r="A101" s="22">
        <f>Parâmetros!A90</f>
        <v>44200.708333333336</v>
      </c>
      <c r="B101" s="56">
        <f>Parâmetros!E90</f>
        <v>0.25</v>
      </c>
      <c r="C101" s="56">
        <f t="shared" si="46"/>
        <v>0.26624999999999999</v>
      </c>
      <c r="D101" s="87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spans="1:40">
      <c r="A102" s="22">
        <f>Parâmetros!A91</f>
        <v>44200.75</v>
      </c>
      <c r="B102" s="56">
        <f>Parâmetros!E91</f>
        <v>0.26</v>
      </c>
      <c r="C102" s="56">
        <f t="shared" si="46"/>
        <v>0.27249999999999996</v>
      </c>
      <c r="D102" s="87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spans="1:40">
      <c r="A103" s="22">
        <f>Parâmetros!A92</f>
        <v>44200.791666666664</v>
      </c>
      <c r="B103" s="56">
        <f>Parâmetros!E92</f>
        <v>0.49</v>
      </c>
      <c r="C103" s="56">
        <f t="shared" si="46"/>
        <v>0.28375</v>
      </c>
      <c r="D103" s="87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spans="1:40">
      <c r="A104" s="22">
        <f>Parâmetros!A93</f>
        <v>44200.833333333336</v>
      </c>
      <c r="B104" s="56">
        <f>Parâmetros!E93</f>
        <v>0.31</v>
      </c>
      <c r="C104" s="56">
        <f t="shared" si="46"/>
        <v>0.29499999999999998</v>
      </c>
      <c r="D104" s="87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spans="1:40">
      <c r="A105" s="22">
        <f>Parâmetros!A94</f>
        <v>44200.875</v>
      </c>
      <c r="B105" s="56">
        <f>Parâmetros!E94</f>
        <v>0.31</v>
      </c>
      <c r="C105" s="56">
        <f t="shared" si="46"/>
        <v>0.30375000000000002</v>
      </c>
      <c r="D105" s="87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spans="1:40">
      <c r="A106" s="22">
        <f>Parâmetros!A95</f>
        <v>44200.916666666664</v>
      </c>
      <c r="B106" s="56">
        <f>Parâmetros!E95</f>
        <v>0.28999999999999998</v>
      </c>
      <c r="C106" s="56">
        <f t="shared" si="46"/>
        <v>0.30875000000000002</v>
      </c>
      <c r="D106" s="87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spans="1:40">
      <c r="A107" s="22">
        <f>Parâmetros!A96</f>
        <v>44200.958333333336</v>
      </c>
      <c r="B107" s="56">
        <f>Parâmetros!E96</f>
        <v>0.28999999999999998</v>
      </c>
      <c r="C107" s="56">
        <f t="shared" si="46"/>
        <v>0.3075</v>
      </c>
      <c r="D107" s="87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spans="1:40">
      <c r="A108" s="22">
        <f>Parâmetros!A97</f>
        <v>44200</v>
      </c>
      <c r="B108" s="56">
        <f>Parâmetros!E97</f>
        <v>0.27</v>
      </c>
      <c r="C108" s="56">
        <f t="shared" si="46"/>
        <v>0.30375000000000002</v>
      </c>
      <c r="D108" s="87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spans="1:40">
      <c r="A109" s="22">
        <f>Parâmetros!A98</f>
        <v>44201.041666666664</v>
      </c>
      <c r="B109" s="56">
        <f>Parâmetros!E98</f>
        <v>0.25</v>
      </c>
      <c r="C109" s="56">
        <f t="shared" si="46"/>
        <v>0.33625000000000005</v>
      </c>
      <c r="D109" s="87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spans="1:40">
      <c r="A110" s="22">
        <f>Parâmetros!A99</f>
        <v>44201.083333333336</v>
      </c>
      <c r="B110" s="56">
        <f>Parâmetros!E99</f>
        <v>0.13</v>
      </c>
      <c r="C110" s="56">
        <f t="shared" si="46"/>
        <v>0.34499999999999997</v>
      </c>
      <c r="D110" s="87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spans="1:40">
      <c r="A111" s="22">
        <f>Parâmetros!A100</f>
        <v>44201.125</v>
      </c>
      <c r="B111" s="56">
        <f>Parâmetros!E100</f>
        <v>0.11</v>
      </c>
      <c r="C111" s="56">
        <f t="shared" si="46"/>
        <v>0.34375</v>
      </c>
      <c r="D111" s="87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spans="1:40">
      <c r="A112" s="22">
        <f>Parâmetros!A101</f>
        <v>44201.166666666664</v>
      </c>
      <c r="B112" s="56">
        <f>Parâmetros!E101</f>
        <v>0.11</v>
      </c>
      <c r="C112" s="56">
        <f t="shared" si="46"/>
        <v>0.34</v>
      </c>
      <c r="D112" s="87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spans="1:40">
      <c r="A113" s="22">
        <f>Parâmetros!A102</f>
        <v>44201.208333333336</v>
      </c>
      <c r="B113" s="56">
        <f>Parâmetros!E102</f>
        <v>0.11</v>
      </c>
      <c r="C113" s="56">
        <f t="shared" si="46"/>
        <v>0.33250000000000002</v>
      </c>
      <c r="D113" s="87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spans="1:40">
      <c r="A114" s="22">
        <f>Parâmetros!A103</f>
        <v>44201.25</v>
      </c>
      <c r="B114" s="56">
        <f>Parâmetros!E103</f>
        <v>0.12</v>
      </c>
      <c r="C114" s="56">
        <f t="shared" si="46"/>
        <v>0.32250000000000001</v>
      </c>
      <c r="D114" s="87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spans="1:40">
      <c r="A115" s="22">
        <f>Parâmetros!A104</f>
        <v>44201.291666666664</v>
      </c>
      <c r="B115" s="56">
        <f>Parâmetros!E104</f>
        <v>0.13</v>
      </c>
      <c r="C115" s="56">
        <f t="shared" ref="C115:C131" si="47">AVERAGE(B157:B164)</f>
        <v>0.32375000000000004</v>
      </c>
      <c r="D115" s="87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spans="1:40">
      <c r="A116" s="22">
        <f>Parâmetros!A105</f>
        <v>44201.333333333336</v>
      </c>
      <c r="B116" s="56">
        <f>Parâmetros!E105</f>
        <v>0.19</v>
      </c>
      <c r="C116" s="56">
        <f t="shared" si="47"/>
        <v>0.35375000000000001</v>
      </c>
      <c r="D116" s="87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spans="1:40">
      <c r="A117" s="22">
        <f>Parâmetros!A106</f>
        <v>44201.375</v>
      </c>
      <c r="B117" s="56">
        <f>Parâmetros!E106</f>
        <v>0.28000000000000003</v>
      </c>
      <c r="C117" s="56">
        <f t="shared" si="47"/>
        <v>0.37125000000000002</v>
      </c>
      <c r="D117" s="87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spans="1:40">
      <c r="A118" s="22">
        <f>Parâmetros!A107</f>
        <v>44201.416666666664</v>
      </c>
      <c r="B118" s="56">
        <f>Parâmetros!E107</f>
        <v>0.25</v>
      </c>
      <c r="C118" s="56">
        <f t="shared" si="47"/>
        <v>0.38750000000000001</v>
      </c>
      <c r="D118" s="87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spans="1:40">
      <c r="A119" s="22">
        <f>Parâmetros!A108</f>
        <v>44201.458333333336</v>
      </c>
      <c r="B119" s="120"/>
      <c r="C119" s="56">
        <f t="shared" si="47"/>
        <v>0.39874999999999999</v>
      </c>
      <c r="D119" s="87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spans="1:40">
      <c r="A120" s="22">
        <f>Parâmetros!A109</f>
        <v>44201.5</v>
      </c>
      <c r="B120" s="120"/>
      <c r="C120" s="56">
        <f t="shared" si="47"/>
        <v>0.41000000000000003</v>
      </c>
      <c r="D120" s="87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spans="1:40">
      <c r="A121" s="22">
        <f>Parâmetros!A110</f>
        <v>44201.541666666664</v>
      </c>
      <c r="B121" s="56">
        <f>Parâmetros!E110</f>
        <v>0.28000000000000003</v>
      </c>
      <c r="C121" s="56">
        <f t="shared" si="47"/>
        <v>0.36875000000000002</v>
      </c>
      <c r="D121" s="87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spans="1:40">
      <c r="A122" s="22">
        <f>Parâmetros!A111</f>
        <v>44201.583333333336</v>
      </c>
      <c r="B122" s="56">
        <f>Parâmetros!E111</f>
        <v>0.31</v>
      </c>
      <c r="C122" s="56">
        <f t="shared" si="47"/>
        <v>0.40625</v>
      </c>
      <c r="D122" s="87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spans="1:40">
      <c r="A123" s="22">
        <f>Parâmetros!A112</f>
        <v>44201.625</v>
      </c>
      <c r="B123" s="56">
        <f>Parâmetros!E112</f>
        <v>0.13</v>
      </c>
      <c r="C123" s="56">
        <f t="shared" si="47"/>
        <v>0.44374999999999998</v>
      </c>
      <c r="D123" s="87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spans="1:40">
      <c r="A124" s="22">
        <f>Parâmetros!A113</f>
        <v>44201.666666666664</v>
      </c>
      <c r="B124" s="56">
        <f>Parâmetros!E113</f>
        <v>0.28999999999999998</v>
      </c>
      <c r="C124" s="56">
        <f t="shared" si="47"/>
        <v>0.48125000000000007</v>
      </c>
      <c r="D124" s="87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spans="1:40">
      <c r="A125" s="22">
        <f>Parâmetros!A114</f>
        <v>44201.708333333336</v>
      </c>
      <c r="B125" s="56">
        <f>Parâmetros!E114</f>
        <v>0.33</v>
      </c>
      <c r="C125" s="56">
        <f t="shared" si="47"/>
        <v>0.52500000000000013</v>
      </c>
      <c r="D125" s="87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spans="1:40">
      <c r="A126" s="22">
        <f>Parâmetros!A115</f>
        <v>44201.75</v>
      </c>
      <c r="B126" s="56">
        <f>Parâmetros!E115</f>
        <v>0.33</v>
      </c>
      <c r="C126" s="56">
        <f t="shared" si="47"/>
        <v>0.58624999999999994</v>
      </c>
      <c r="D126" s="87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spans="1:40">
      <c r="A127" s="22">
        <f>Parâmetros!A116</f>
        <v>44201.791666666664</v>
      </c>
      <c r="B127" s="56">
        <f>Parâmetros!E116</f>
        <v>0.6</v>
      </c>
      <c r="C127" s="56">
        <f t="shared" si="47"/>
        <v>0.63874999999999993</v>
      </c>
      <c r="D127" s="87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spans="1:40">
      <c r="A128" s="22">
        <f>Parâmetros!A117</f>
        <v>44201.833333333336</v>
      </c>
      <c r="B128" s="56">
        <f>Parâmetros!E117</f>
        <v>0.38</v>
      </c>
      <c r="C128" s="56">
        <f t="shared" si="47"/>
        <v>0.69249999999999989</v>
      </c>
      <c r="D128" s="87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spans="1:40">
      <c r="A129" s="22">
        <f>Parâmetros!A118</f>
        <v>44201.875</v>
      </c>
      <c r="B129" s="56">
        <f>Parâmetros!E118</f>
        <v>0.26</v>
      </c>
      <c r="C129" s="56">
        <f t="shared" si="47"/>
        <v>0.79374999999999996</v>
      </c>
      <c r="D129" s="87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spans="1:40">
      <c r="A130" s="22">
        <f>Parâmetros!A119</f>
        <v>44201.916666666664</v>
      </c>
      <c r="B130" s="56">
        <f>Parâmetros!E119</f>
        <v>0.3</v>
      </c>
      <c r="C130" s="56">
        <f t="shared" si="47"/>
        <v>0.81624999999999992</v>
      </c>
      <c r="D130" s="87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spans="1:40">
      <c r="A131" s="22">
        <f>Parâmetros!A120</f>
        <v>44201.958333333336</v>
      </c>
      <c r="B131" s="56">
        <f>Parâmetros!E120</f>
        <v>0.3</v>
      </c>
      <c r="C131" s="56">
        <f t="shared" si="47"/>
        <v>0.83375000000000021</v>
      </c>
      <c r="D131" s="87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spans="1:40">
      <c r="A132" s="22">
        <f>Parâmetros!A121</f>
        <v>44202</v>
      </c>
      <c r="B132" s="56">
        <f>Parâmetros!E121</f>
        <v>0.3</v>
      </c>
      <c r="C132" s="56">
        <f t="shared" ref="C132:C148" si="48">AVERAGE(B181:B188)</f>
        <v>0.36624999999999996</v>
      </c>
      <c r="D132" s="87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spans="1:40">
      <c r="A133" s="22">
        <f>Parâmetros!A122</f>
        <v>44202.041666666664</v>
      </c>
      <c r="B133" s="56">
        <f>Parâmetros!E122</f>
        <v>0.28000000000000003</v>
      </c>
      <c r="C133" s="56">
        <f t="shared" si="48"/>
        <v>0.32624999999999998</v>
      </c>
      <c r="D133" s="87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spans="1:40">
      <c r="A134" s="22">
        <f>Parâmetros!A123</f>
        <v>44202.083333333336</v>
      </c>
      <c r="B134" s="56">
        <f>Parâmetros!E123</f>
        <v>0.21</v>
      </c>
      <c r="C134" s="56">
        <f t="shared" si="48"/>
        <v>0.33999999999999997</v>
      </c>
      <c r="D134" s="87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spans="1:40">
      <c r="A135" s="22">
        <f>Parâmetros!A124</f>
        <v>44202.125</v>
      </c>
      <c r="B135" s="56">
        <f>Parâmetros!E124</f>
        <v>0.2</v>
      </c>
      <c r="C135" s="56">
        <f t="shared" si="48"/>
        <v>0.34874999999999995</v>
      </c>
      <c r="D135" s="87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spans="1:40">
      <c r="A136" s="22">
        <f>Parâmetros!A125</f>
        <v>44202.166666666664</v>
      </c>
      <c r="B136" s="56">
        <f>Parâmetros!E125</f>
        <v>0.22</v>
      </c>
      <c r="C136" s="56">
        <f t="shared" si="48"/>
        <v>0.36249999999999993</v>
      </c>
      <c r="D136" s="87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spans="1:40">
      <c r="A137" s="22">
        <f>Parâmetros!A126</f>
        <v>44202.208333333336</v>
      </c>
      <c r="B137" s="56">
        <f>Parâmetros!E126</f>
        <v>0.2</v>
      </c>
      <c r="C137" s="56">
        <f t="shared" si="48"/>
        <v>0.37624999999999997</v>
      </c>
      <c r="D137" s="87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spans="1:40">
      <c r="A138" s="22">
        <f>Parâmetros!A127</f>
        <v>44202.25</v>
      </c>
      <c r="B138" s="56">
        <f>Parâmetros!E127</f>
        <v>0.21</v>
      </c>
      <c r="C138" s="56">
        <f t="shared" si="48"/>
        <v>0.39374999999999999</v>
      </c>
      <c r="D138" s="87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spans="1:40">
      <c r="A139" s="22">
        <f>Parâmetros!A128</f>
        <v>44202.291666666664</v>
      </c>
      <c r="B139" s="56">
        <f>Parâmetros!E128</f>
        <v>0.22</v>
      </c>
      <c r="C139" s="56">
        <f t="shared" si="48"/>
        <v>0.40875</v>
      </c>
      <c r="D139" s="87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spans="1:40">
      <c r="A140" s="22">
        <f>Parâmetros!A129</f>
        <v>44202.333333333336</v>
      </c>
      <c r="B140" s="56">
        <f>Parâmetros!E129</f>
        <v>0.27</v>
      </c>
      <c r="C140" s="56">
        <f t="shared" si="48"/>
        <v>0.41875000000000001</v>
      </c>
      <c r="D140" s="87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spans="1:40">
      <c r="A141" s="22">
        <f>Parâmetros!A130</f>
        <v>44202.375</v>
      </c>
      <c r="B141" s="56">
        <f>Parâmetros!E130</f>
        <v>0.31</v>
      </c>
      <c r="C141" s="56">
        <f t="shared" si="48"/>
        <v>0.42375000000000002</v>
      </c>
      <c r="D141" s="87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spans="1:40">
      <c r="A142" s="22">
        <f>Parâmetros!A131</f>
        <v>44202.416666666664</v>
      </c>
      <c r="B142" s="56">
        <f>Parâmetros!E131</f>
        <v>0.38</v>
      </c>
      <c r="C142" s="56">
        <f t="shared" si="48"/>
        <v>0.43374999999999997</v>
      </c>
      <c r="D142" s="87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spans="1:40">
      <c r="A143" s="22">
        <f>Parâmetros!A132</f>
        <v>44202.458333333336</v>
      </c>
      <c r="B143" s="56">
        <f>Parâmetros!E132</f>
        <v>0.32</v>
      </c>
      <c r="C143" s="56">
        <f t="shared" si="48"/>
        <v>0.46375</v>
      </c>
      <c r="D143" s="87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spans="1:40">
      <c r="A144" s="22">
        <f>Parâmetros!A133</f>
        <v>44202.5</v>
      </c>
      <c r="B144" s="56">
        <f>Parâmetros!E133</f>
        <v>0.27</v>
      </c>
      <c r="C144" s="56">
        <f t="shared" si="48"/>
        <v>0.47375</v>
      </c>
      <c r="D144" s="87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spans="1:40">
      <c r="A145" s="22">
        <f>Parâmetros!A134</f>
        <v>44202.541666666664</v>
      </c>
      <c r="B145" s="56">
        <f>Parâmetros!E134</f>
        <v>0.28999999999999998</v>
      </c>
      <c r="C145" s="56">
        <f t="shared" si="48"/>
        <v>0.47750000000000004</v>
      </c>
      <c r="D145" s="87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spans="1:40">
      <c r="A146" s="22">
        <f>Parâmetros!A135</f>
        <v>44202.583333333336</v>
      </c>
      <c r="B146" s="56">
        <f>Parâmetros!E135</f>
        <v>0.3</v>
      </c>
      <c r="C146" s="56">
        <f t="shared" si="48"/>
        <v>0.47249999999999998</v>
      </c>
      <c r="D146" s="87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spans="1:40">
      <c r="A147" s="22">
        <f>Parâmetros!A136</f>
        <v>44202.625</v>
      </c>
      <c r="B147" s="56">
        <f>Parâmetros!E136</f>
        <v>0.28999999999999998</v>
      </c>
      <c r="C147" s="56">
        <f t="shared" si="48"/>
        <v>0.46625</v>
      </c>
      <c r="D147" s="87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spans="1:40">
      <c r="A148" s="22">
        <f>Parâmetros!A137</f>
        <v>44202.666666666664</v>
      </c>
      <c r="B148" s="56">
        <f>Parâmetros!E137</f>
        <v>0.31</v>
      </c>
      <c r="C148" s="56">
        <f t="shared" si="48"/>
        <v>0.46</v>
      </c>
      <c r="D148" s="87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spans="1:40">
      <c r="A149" s="22">
        <f>Parâmetros!A138</f>
        <v>44202.708333333336</v>
      </c>
      <c r="B149" s="56">
        <f>Parâmetros!E138</f>
        <v>0.3</v>
      </c>
      <c r="C149" s="56">
        <f t="shared" ref="C149:C158" si="49">AVERAGE(B205:B212)</f>
        <v>0.29125000000000006</v>
      </c>
      <c r="D149" s="87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spans="1:40">
      <c r="A150" s="22">
        <f>Parâmetros!A139</f>
        <v>44202.75</v>
      </c>
      <c r="B150" s="56">
        <f>Parâmetros!E139</f>
        <v>0.35</v>
      </c>
      <c r="C150" s="56">
        <f t="shared" si="49"/>
        <v>0.28750000000000003</v>
      </c>
      <c r="D150" s="87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spans="1:40">
      <c r="A151" s="22">
        <f>Parâmetros!A140</f>
        <v>44202.791666666664</v>
      </c>
      <c r="B151" s="56">
        <f>Parâmetros!E140</f>
        <v>0.57999999999999996</v>
      </c>
      <c r="C151" s="56">
        <f t="shared" si="49"/>
        <v>0.29499999999999998</v>
      </c>
      <c r="D151" s="87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spans="1:40">
      <c r="A152" s="22">
        <f>Parâmetros!A141</f>
        <v>44202.833333333336</v>
      </c>
      <c r="B152" s="56">
        <f>Parâmetros!E141</f>
        <v>0.34</v>
      </c>
      <c r="C152" s="56">
        <f t="shared" si="49"/>
        <v>0.29714285714285715</v>
      </c>
      <c r="D152" s="87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spans="1:40">
      <c r="A153" s="22">
        <f>Parâmetros!A142</f>
        <v>44202.875</v>
      </c>
      <c r="B153" s="56">
        <f>Parâmetros!E142</f>
        <v>0.28000000000000003</v>
      </c>
      <c r="C153" s="56">
        <f t="shared" si="49"/>
        <v>0.30166666666666669</v>
      </c>
      <c r="D153" s="87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spans="1:40">
      <c r="A154" s="22">
        <f>Parâmetros!A143</f>
        <v>44202.916666666664</v>
      </c>
      <c r="B154" s="56">
        <f>Parâmetros!E143</f>
        <v>0.27</v>
      </c>
      <c r="C154" s="56">
        <f t="shared" si="49"/>
        <v>0.30800000000000005</v>
      </c>
      <c r="D154" s="87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spans="1:40">
      <c r="A155" s="22">
        <f>Parâmetros!A144</f>
        <v>44202.958333333336</v>
      </c>
      <c r="B155" s="56">
        <f>Parâmetros!E144</f>
        <v>0.23</v>
      </c>
      <c r="C155" s="56">
        <f t="shared" si="49"/>
        <v>0.31750000000000006</v>
      </c>
      <c r="D155" s="87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spans="1:40">
      <c r="A156" s="22">
        <f>Parâmetros!A145</f>
        <v>44203</v>
      </c>
      <c r="B156" s="56">
        <f>Parâmetros!E145</f>
        <v>0.23</v>
      </c>
      <c r="C156" s="56">
        <f t="shared" si="49"/>
        <v>0.33</v>
      </c>
      <c r="D156" s="87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spans="1:40">
      <c r="A157" s="22">
        <f>Parâmetros!A146</f>
        <v>44203.041666666664</v>
      </c>
      <c r="B157" s="56">
        <f>Parâmetros!E146</f>
        <v>0.24</v>
      </c>
      <c r="C157" s="56">
        <f t="shared" si="49"/>
        <v>0.34</v>
      </c>
      <c r="D157" s="87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spans="1:40">
      <c r="A158" s="22">
        <f>Parâmetros!A147</f>
        <v>44203.083333333336</v>
      </c>
      <c r="B158" s="56">
        <f>Parâmetros!E147</f>
        <v>0.32</v>
      </c>
      <c r="C158" s="56">
        <f t="shared" si="49"/>
        <v>0.34</v>
      </c>
      <c r="D158" s="87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spans="1:40">
      <c r="A159" s="22">
        <f>Parâmetros!A148</f>
        <v>44203.125</v>
      </c>
      <c r="B159" s="56">
        <f>Parâmetros!E148</f>
        <v>0.33</v>
      </c>
      <c r="C159" s="131"/>
      <c r="D159" s="87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spans="1:40">
      <c r="A160" s="22">
        <f>Parâmetros!A149</f>
        <v>44203.166666666664</v>
      </c>
      <c r="B160" s="56">
        <f>Parâmetros!E149</f>
        <v>0.34</v>
      </c>
      <c r="C160" s="131"/>
      <c r="D160" s="87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spans="1:40">
      <c r="A161" s="22">
        <f>Parâmetros!A150</f>
        <v>44203.208333333336</v>
      </c>
      <c r="B161" s="56">
        <f>Parâmetros!E150</f>
        <v>0.32</v>
      </c>
      <c r="C161" s="131"/>
      <c r="D161" s="87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spans="1:40">
      <c r="A162" s="22">
        <f>Parâmetros!A151</f>
        <v>44203.25</v>
      </c>
      <c r="B162" s="56">
        <f>Parâmetros!E151</f>
        <v>0.33</v>
      </c>
      <c r="C162" s="131"/>
      <c r="D162" s="87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spans="1:40">
      <c r="A163" s="22">
        <f>Parâmetros!A152</f>
        <v>44203.291666666664</v>
      </c>
      <c r="B163" s="56">
        <f>Parâmetros!E152</f>
        <v>0.33</v>
      </c>
      <c r="C163" s="131"/>
      <c r="D163" s="87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spans="1:40">
      <c r="A164" s="22">
        <f>Parâmetros!A153</f>
        <v>44203.333333333336</v>
      </c>
      <c r="B164" s="56">
        <f>Parâmetros!E153</f>
        <v>0.38</v>
      </c>
      <c r="C164" s="131"/>
      <c r="D164" s="87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spans="1:40">
      <c r="A165" s="22">
        <f>Parâmetros!A154</f>
        <v>44203.375</v>
      </c>
      <c r="B165" s="56">
        <f>Parâmetros!E154</f>
        <v>0.48</v>
      </c>
      <c r="C165" s="131"/>
      <c r="D165" s="87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spans="1:40">
      <c r="A166" s="22">
        <f>Parâmetros!A155</f>
        <v>44203.416666666664</v>
      </c>
      <c r="B166" s="56">
        <f>Parâmetros!E155</f>
        <v>0.46</v>
      </c>
      <c r="C166" s="131"/>
      <c r="D166" s="87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spans="1:40">
      <c r="A167" s="22">
        <f>Parâmetros!A156</f>
        <v>44203.458333333336</v>
      </c>
      <c r="B167" s="56">
        <f>Parâmetros!E156</f>
        <v>0.46</v>
      </c>
      <c r="C167" s="131"/>
      <c r="D167" s="87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spans="1:40">
      <c r="A168" s="22">
        <f>Parâmetros!A157</f>
        <v>44203.5</v>
      </c>
      <c r="B168" s="56">
        <f>Parâmetros!E157</f>
        <v>0.43</v>
      </c>
      <c r="C168" s="131"/>
      <c r="D168" s="87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spans="1:40">
      <c r="A169" s="22">
        <f>Parâmetros!A158</f>
        <v>44203.541666666664</v>
      </c>
      <c r="B169" s="56">
        <f>Parâmetros!E158</f>
        <v>0.41</v>
      </c>
      <c r="C169" s="131"/>
      <c r="D169" s="87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spans="1:40">
      <c r="A170" s="22">
        <f>Parâmetros!A159</f>
        <v>44203.583333333336</v>
      </c>
      <c r="B170" s="56">
        <f>Parâmetros!E159</f>
        <v>0</v>
      </c>
      <c r="C170" s="131"/>
      <c r="D170" s="87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spans="1:40">
      <c r="A171" s="22">
        <f>Parâmetros!A160</f>
        <v>44203.625</v>
      </c>
      <c r="B171" s="56">
        <f>Parâmetros!E160</f>
        <v>0.63</v>
      </c>
      <c r="C171" s="131"/>
      <c r="D171" s="87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spans="1:40">
      <c r="A172" s="22">
        <f>Parâmetros!A161</f>
        <v>44203.666666666664</v>
      </c>
      <c r="B172" s="56">
        <f>Parâmetros!E161</f>
        <v>0.68</v>
      </c>
      <c r="C172" s="131"/>
      <c r="D172" s="87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spans="1:40">
      <c r="A173" s="22">
        <f>Parâmetros!A162</f>
        <v>44203.708333333336</v>
      </c>
      <c r="B173" s="56">
        <f>Parâmetros!E162</f>
        <v>0.78</v>
      </c>
      <c r="C173" s="131"/>
      <c r="D173" s="87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spans="1:40">
      <c r="A174" s="22">
        <f>Parâmetros!A163</f>
        <v>44203.75</v>
      </c>
      <c r="B174" s="56">
        <f>Parâmetros!E163</f>
        <v>0.81</v>
      </c>
      <c r="C174" s="131"/>
      <c r="D174" s="87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spans="1:40">
      <c r="A175" s="22">
        <f>Parâmetros!A164</f>
        <v>44203.791666666664</v>
      </c>
      <c r="B175" s="56">
        <f>Parâmetros!E164</f>
        <v>0.95</v>
      </c>
      <c r="C175" s="131"/>
      <c r="D175" s="87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spans="1:40">
      <c r="A176" s="22">
        <f>Parâmetros!A165</f>
        <v>44203.833333333336</v>
      </c>
      <c r="B176" s="56">
        <f>Parâmetros!E165</f>
        <v>0.85</v>
      </c>
      <c r="C176" s="131"/>
      <c r="D176" s="87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spans="1:40">
      <c r="A177" s="22">
        <f>Parâmetros!A166</f>
        <v>44203.875</v>
      </c>
      <c r="B177" s="56">
        <f>Parâmetros!E166</f>
        <v>0.84</v>
      </c>
      <c r="C177" s="131"/>
      <c r="D177" s="87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spans="1:40">
      <c r="A178" s="22">
        <f>Parâmetros!A167</f>
        <v>44203.916666666664</v>
      </c>
      <c r="B178" s="56">
        <f>Parâmetros!E167</f>
        <v>0.81</v>
      </c>
      <c r="C178" s="131"/>
      <c r="D178" s="87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spans="1:40">
      <c r="A179" s="22">
        <f>Parâmetros!A168</f>
        <v>44203.958333333336</v>
      </c>
      <c r="B179" s="56">
        <f>Parâmetros!E168</f>
        <v>0.81</v>
      </c>
      <c r="C179" s="131"/>
      <c r="D179" s="87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spans="1:40">
      <c r="A180" s="22">
        <f>Parâmetros!A169</f>
        <v>44204</v>
      </c>
      <c r="B180" s="56">
        <f>Parâmetros!E169</f>
        <v>0.82</v>
      </c>
      <c r="C180" s="131"/>
      <c r="D180" s="87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spans="1:40">
      <c r="A181" s="22">
        <f>Parâmetros!A170</f>
        <v>44204.041666666664</v>
      </c>
      <c r="B181" s="56">
        <f>Parâmetros!E170</f>
        <v>0.74</v>
      </c>
      <c r="C181" s="131"/>
      <c r="D181" s="87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spans="1:40">
      <c r="A182" s="22">
        <f>Parâmetros!A171</f>
        <v>44204.083333333336</v>
      </c>
      <c r="B182" s="56">
        <f>Parâmetros!E171</f>
        <v>0.28999999999999998</v>
      </c>
      <c r="C182" s="131"/>
      <c r="D182" s="87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spans="1:40">
      <c r="A183" s="22">
        <f>Parâmetros!A172</f>
        <v>44204.125</v>
      </c>
      <c r="B183" s="56">
        <f>Parâmetros!E172</f>
        <v>0.31</v>
      </c>
      <c r="C183" s="131"/>
      <c r="D183" s="87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spans="1:40">
      <c r="A184" s="22">
        <f>Parâmetros!A173</f>
        <v>44204.166666666664</v>
      </c>
      <c r="B184" s="56">
        <f>Parâmetros!E173</f>
        <v>0.28999999999999998</v>
      </c>
      <c r="C184" s="131"/>
      <c r="D184" s="87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spans="1:40">
      <c r="A185" s="22">
        <f>Parâmetros!A174</f>
        <v>44204.208333333336</v>
      </c>
      <c r="B185" s="56">
        <f>Parâmetros!E174</f>
        <v>0.3</v>
      </c>
      <c r="C185" s="131"/>
      <c r="D185" s="87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spans="1:40">
      <c r="A186" s="22">
        <f>Parâmetros!A175</f>
        <v>44204.25</v>
      </c>
      <c r="B186" s="56">
        <f>Parâmetros!E175</f>
        <v>0.3</v>
      </c>
      <c r="C186" s="131"/>
      <c r="D186" s="87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spans="1:40">
      <c r="A187" s="22">
        <f>Parâmetros!A176</f>
        <v>44204.291666666664</v>
      </c>
      <c r="B187" s="56">
        <f>Parâmetros!E176</f>
        <v>0.32</v>
      </c>
      <c r="C187" s="131"/>
      <c r="D187" s="87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spans="1:40">
      <c r="A188" s="22">
        <f>Parâmetros!A177</f>
        <v>44204.333333333336</v>
      </c>
      <c r="B188" s="56">
        <f>Parâmetros!E177</f>
        <v>0.38</v>
      </c>
      <c r="C188" s="56">
        <f t="shared" ref="C188:C199" si="50">AVERAGE(B258:B265)</f>
        <v>0.55000000000000004</v>
      </c>
      <c r="D188" s="87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spans="1:40">
      <c r="A189" s="22">
        <f>Parâmetros!A178</f>
        <v>44204.375</v>
      </c>
      <c r="B189" s="56">
        <f>Parâmetros!E178</f>
        <v>0.42</v>
      </c>
      <c r="C189" s="56">
        <f t="shared" si="50"/>
        <v>0.33</v>
      </c>
      <c r="D189" s="87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spans="1:40">
      <c r="A190" s="22">
        <f>Parâmetros!A179</f>
        <v>44204.416666666664</v>
      </c>
      <c r="B190" s="56">
        <f>Parâmetros!E179</f>
        <v>0.4</v>
      </c>
      <c r="C190" s="56">
        <f t="shared" si="50"/>
        <v>0.31666666666666665</v>
      </c>
      <c r="D190" s="87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spans="1:40">
      <c r="A191" s="22">
        <f>Parâmetros!A180</f>
        <v>44204.458333333336</v>
      </c>
      <c r="B191" s="56">
        <f>Parâmetros!E180</f>
        <v>0.38</v>
      </c>
      <c r="C191" s="56">
        <f t="shared" si="50"/>
        <v>0.33250000000000002</v>
      </c>
      <c r="D191" s="87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spans="1:40">
      <c r="A192" s="22">
        <f>Parâmetros!A181</f>
        <v>44204.5</v>
      </c>
      <c r="B192" s="56">
        <f>Parâmetros!E181</f>
        <v>0.4</v>
      </c>
      <c r="C192" s="56">
        <f t="shared" si="50"/>
        <v>0.33600000000000002</v>
      </c>
      <c r="D192" s="87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spans="1:40">
      <c r="A193" s="22">
        <f>Parâmetros!A182</f>
        <v>44204.541666666664</v>
      </c>
      <c r="B193" s="56">
        <f>Parâmetros!E182</f>
        <v>0.41</v>
      </c>
      <c r="C193" s="56">
        <f t="shared" si="50"/>
        <v>0.35000000000000003</v>
      </c>
      <c r="D193" s="87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spans="1:40">
      <c r="A194" s="22">
        <f>Parâmetros!A183</f>
        <v>44204.583333333336</v>
      </c>
      <c r="B194" s="56">
        <f>Parâmetros!E183</f>
        <v>0.44</v>
      </c>
      <c r="C194" s="56">
        <f t="shared" si="50"/>
        <v>0.36571428571428571</v>
      </c>
      <c r="D194" s="87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spans="1:40">
      <c r="A195" s="22">
        <f>Parâmetros!A184</f>
        <v>44204.625</v>
      </c>
      <c r="B195" s="56">
        <f>Parâmetros!E184</f>
        <v>0.44</v>
      </c>
      <c r="C195" s="56">
        <f t="shared" si="50"/>
        <v>0.36499999999999999</v>
      </c>
      <c r="D195" s="87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spans="1:40">
      <c r="A196" s="22">
        <f>Parâmetros!A185</f>
        <v>44204.666666666664</v>
      </c>
      <c r="B196" s="56">
        <f>Parâmetros!E185</f>
        <v>0.46</v>
      </c>
      <c r="C196" s="56">
        <f t="shared" si="50"/>
        <v>0.34374999999999994</v>
      </c>
      <c r="D196" s="87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spans="1:40">
      <c r="A197" s="22">
        <f>Parâmetros!A186</f>
        <v>44204.708333333336</v>
      </c>
      <c r="B197" s="56">
        <f>Parâmetros!E186</f>
        <v>0.46</v>
      </c>
      <c r="C197" s="56">
        <f t="shared" si="50"/>
        <v>0.37124999999999997</v>
      </c>
      <c r="D197" s="87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spans="1:40">
      <c r="A198" s="22">
        <f>Parâmetros!A187</f>
        <v>44204.75</v>
      </c>
      <c r="B198" s="56">
        <f>Parâmetros!E187</f>
        <v>0.48</v>
      </c>
      <c r="C198" s="56">
        <f t="shared" si="50"/>
        <v>0.38249999999999995</v>
      </c>
      <c r="D198" s="87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spans="1:40">
      <c r="A199" s="22">
        <f>Parâmetros!A188</f>
        <v>44204.791666666664</v>
      </c>
      <c r="B199" s="56">
        <f>Parâmetros!E188</f>
        <v>0.62</v>
      </c>
      <c r="C199" s="56">
        <f t="shared" si="50"/>
        <v>0.38499999999999995</v>
      </c>
      <c r="D199" s="87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spans="1:40">
      <c r="A200" s="22">
        <f>Parâmetros!A189</f>
        <v>44204.833333333336</v>
      </c>
      <c r="B200" s="56">
        <f>Parâmetros!E189</f>
        <v>0.48</v>
      </c>
      <c r="C200" s="56">
        <f t="shared" ref="C200:C215" si="51">AVERAGE(B277:B284)</f>
        <v>0.60713450000000002</v>
      </c>
      <c r="D200" s="87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spans="1:40">
      <c r="A201" s="22">
        <f>Parâmetros!A190</f>
        <v>44204.875</v>
      </c>
      <c r="B201" s="56">
        <f>Parâmetros!E190</f>
        <v>0.44</v>
      </c>
      <c r="C201" s="56">
        <f t="shared" si="51"/>
        <v>0.67381599999999997</v>
      </c>
      <c r="D201" s="87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spans="1:40">
      <c r="A202" s="22">
        <f>Parâmetros!A191</f>
        <v>44204.916666666664</v>
      </c>
      <c r="B202" s="56">
        <f>Parâmetros!E191</f>
        <v>0.4</v>
      </c>
      <c r="C202" s="56">
        <f t="shared" si="51"/>
        <v>0.73206924999999989</v>
      </c>
      <c r="D202" s="87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spans="1:40">
      <c r="A203" s="22">
        <f>Parâmetros!A192</f>
        <v>44204.958333333336</v>
      </c>
      <c r="B203" s="56">
        <f>Parâmetros!E192</f>
        <v>0.39</v>
      </c>
      <c r="C203" s="56">
        <f t="shared" si="51"/>
        <v>0.75706924999999992</v>
      </c>
      <c r="D203" s="87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spans="1:40">
      <c r="A204" s="22">
        <f>Parâmetros!A193</f>
        <v>44205</v>
      </c>
      <c r="B204" s="56">
        <f>Parâmetros!E193</f>
        <v>0.41</v>
      </c>
      <c r="C204" s="56">
        <f t="shared" si="51"/>
        <v>0.73206925</v>
      </c>
      <c r="D204" s="87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spans="1:40">
      <c r="A205" s="22">
        <f>Parâmetros!A194</f>
        <v>44205.041666666664</v>
      </c>
      <c r="B205" s="56">
        <f>Parâmetros!E194</f>
        <v>0.37</v>
      </c>
      <c r="C205" s="56">
        <f t="shared" si="51"/>
        <v>0.70081925</v>
      </c>
      <c r="D205" s="87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spans="1:40">
      <c r="A206" s="22">
        <f>Parâmetros!A195</f>
        <v>44205.083333333336</v>
      </c>
      <c r="B206" s="56">
        <f>Parâmetros!E195</f>
        <v>0.28000000000000003</v>
      </c>
      <c r="C206" s="56">
        <f t="shared" si="51"/>
        <v>0.66387612500000004</v>
      </c>
      <c r="D206" s="87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spans="1:40">
      <c r="A207" s="22">
        <f>Parâmetros!A196</f>
        <v>44205.125</v>
      </c>
      <c r="B207" s="56">
        <f>Parâmetros!E196</f>
        <v>0.28000000000000003</v>
      </c>
      <c r="C207" s="56">
        <f t="shared" si="51"/>
        <v>0.61020450000000004</v>
      </c>
      <c r="D207" s="87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spans="1:40">
      <c r="A208" s="22">
        <f>Parâmetros!A197</f>
        <v>44205.166666666664</v>
      </c>
      <c r="B208" s="56">
        <f>Parâmetros!E197</f>
        <v>0.27</v>
      </c>
      <c r="C208" s="56">
        <f t="shared" si="51"/>
        <v>0.55618474999999989</v>
      </c>
      <c r="D208" s="87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spans="1:40">
      <c r="A209" s="22">
        <f>Parâmetros!A198</f>
        <v>44205.208333333336</v>
      </c>
      <c r="B209" s="56">
        <f>Parâmetros!E198</f>
        <v>0.27</v>
      </c>
      <c r="C209" s="56">
        <f t="shared" si="51"/>
        <v>0.50075325000000004</v>
      </c>
      <c r="D209" s="87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spans="1:40">
      <c r="A210" s="22">
        <f>Parâmetros!A199</f>
        <v>44205.25</v>
      </c>
      <c r="B210" s="56">
        <f>Parâmetros!E199</f>
        <v>0.27</v>
      </c>
      <c r="C210" s="56">
        <f t="shared" si="51"/>
        <v>0.44125000000000003</v>
      </c>
      <c r="D210" s="87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spans="1:40">
      <c r="A211" s="22">
        <f>Parâmetros!A200</f>
        <v>44205.291666666664</v>
      </c>
      <c r="B211" s="56">
        <f>Parâmetros!E200</f>
        <v>0.28000000000000003</v>
      </c>
      <c r="C211" s="56">
        <f t="shared" si="51"/>
        <v>0.42500000000000004</v>
      </c>
      <c r="D211" s="87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spans="1:40">
      <c r="A212" s="22">
        <f>Parâmetros!A201</f>
        <v>44205.333333333336</v>
      </c>
      <c r="B212" s="56">
        <f>Parâmetros!E201</f>
        <v>0.31</v>
      </c>
      <c r="C212" s="56">
        <f t="shared" si="51"/>
        <v>0.44625000000000004</v>
      </c>
      <c r="D212" s="87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spans="1:40">
      <c r="A213" s="22">
        <f>Parâmetros!A202</f>
        <v>44205.375</v>
      </c>
      <c r="B213" s="56">
        <f>Parâmetros!E202</f>
        <v>0.34</v>
      </c>
      <c r="C213" s="56">
        <f t="shared" si="51"/>
        <v>0.46874999999999994</v>
      </c>
      <c r="D213" s="87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spans="1:40">
      <c r="A214" s="22">
        <f>Parâmetros!A203</f>
        <v>44205.416678240741</v>
      </c>
      <c r="B214" s="56">
        <f>Parâmetros!E203</f>
        <v>0.34</v>
      </c>
      <c r="C214" s="56">
        <f t="shared" si="51"/>
        <v>0.48</v>
      </c>
      <c r="D214" s="87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spans="1:40">
      <c r="A215" s="22">
        <f>Parâmetros!A204</f>
        <v>44205.458344907405</v>
      </c>
      <c r="B215" s="131"/>
      <c r="C215" s="56">
        <f t="shared" si="51"/>
        <v>0.495</v>
      </c>
      <c r="D215" s="87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spans="1:40">
      <c r="A216" s="22">
        <f>Parâmetros!A205</f>
        <v>44205.500011574077</v>
      </c>
      <c r="B216" s="131"/>
      <c r="C216" s="56"/>
      <c r="D216" s="87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spans="1:40">
      <c r="A217" s="22">
        <f>Parâmetros!A206</f>
        <v>44205.541678240741</v>
      </c>
      <c r="B217" s="131"/>
      <c r="C217" s="56"/>
      <c r="D217" s="87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spans="1:40">
      <c r="A218" s="22">
        <f>Parâmetros!A207</f>
        <v>44205.583344907405</v>
      </c>
      <c r="B218" s="131"/>
      <c r="C218" s="56"/>
      <c r="D218" s="87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spans="1:40">
      <c r="A219" s="22">
        <f>Parâmetros!A208</f>
        <v>44205.625011574077</v>
      </c>
      <c r="B219" s="131"/>
      <c r="C219" s="56"/>
      <c r="D219" s="87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spans="1:40">
      <c r="A220" s="22">
        <f>Parâmetros!A209</f>
        <v>44205.666678240741</v>
      </c>
      <c r="B220" s="131"/>
      <c r="C220" s="56"/>
      <c r="D220" s="87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spans="1:40">
      <c r="A221" s="22">
        <f>Parâmetros!A210</f>
        <v>44205.708344907405</v>
      </c>
      <c r="B221" s="131"/>
      <c r="C221" s="56"/>
      <c r="D221" s="87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spans="1:40">
      <c r="A222" s="22">
        <f>Parâmetros!A211</f>
        <v>44205.750011574077</v>
      </c>
      <c r="B222" s="131"/>
      <c r="C222" s="56"/>
      <c r="D222" s="87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spans="1:40">
      <c r="A223" s="22">
        <f>Parâmetros!A212</f>
        <v>44205.791678240741</v>
      </c>
      <c r="B223" s="131"/>
      <c r="C223" s="56"/>
      <c r="D223" s="87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spans="1:40">
      <c r="A224" s="22">
        <f>Parâmetros!A213</f>
        <v>44205.833344907405</v>
      </c>
      <c r="B224" s="131"/>
      <c r="C224" s="56"/>
      <c r="D224" s="87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spans="1:40">
      <c r="A225" s="22">
        <f>Parâmetros!A214</f>
        <v>44205.875011574077</v>
      </c>
      <c r="B225" s="131"/>
      <c r="C225" s="56"/>
      <c r="D225" s="87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spans="1:40">
      <c r="A226" s="22">
        <f>Parâmetros!A215</f>
        <v>44205.916678240741</v>
      </c>
      <c r="B226" s="131"/>
      <c r="C226" s="56"/>
      <c r="D226" s="87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spans="1:40">
      <c r="A227" s="22">
        <f>Parâmetros!A216</f>
        <v>44205.958344907405</v>
      </c>
      <c r="B227" s="131"/>
      <c r="C227" s="56"/>
      <c r="D227" s="87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spans="1:40">
      <c r="A228" s="22">
        <f>Parâmetros!A217</f>
        <v>44206.000011574077</v>
      </c>
      <c r="B228" s="131"/>
      <c r="C228" s="56"/>
      <c r="D228" s="87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spans="1:40">
      <c r="A229" s="22">
        <f>Parâmetros!A218</f>
        <v>44206.041678240741</v>
      </c>
      <c r="B229" s="131"/>
      <c r="C229" s="56"/>
      <c r="D229" s="87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spans="1:40">
      <c r="A230" s="22">
        <f>Parâmetros!A219</f>
        <v>44206.083344907405</v>
      </c>
      <c r="B230" s="131"/>
      <c r="C230" s="56"/>
      <c r="D230" s="87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spans="1:40">
      <c r="A231" s="22">
        <f>Parâmetros!A220</f>
        <v>44206.125011574077</v>
      </c>
      <c r="B231" s="131"/>
      <c r="C231" s="56"/>
      <c r="D231" s="87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spans="1:40">
      <c r="A232" s="22">
        <f>Parâmetros!A221</f>
        <v>44206.166678240741</v>
      </c>
      <c r="B232" s="131"/>
      <c r="C232" s="56"/>
      <c r="D232" s="87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spans="1:40">
      <c r="A233" s="22">
        <f>Parâmetros!A222</f>
        <v>44206.208344907405</v>
      </c>
      <c r="B233" s="131"/>
      <c r="C233" s="56"/>
      <c r="D233" s="87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spans="1:40">
      <c r="A234" s="22">
        <f>Parâmetros!A223</f>
        <v>44206.250011574077</v>
      </c>
      <c r="B234" s="131"/>
      <c r="C234" s="56"/>
      <c r="D234" s="87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spans="1:40">
      <c r="A235" s="22">
        <f>Parâmetros!A224</f>
        <v>44206.291678240741</v>
      </c>
      <c r="B235" s="131"/>
      <c r="C235" s="56"/>
      <c r="D235" s="87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spans="1:40">
      <c r="A236" s="22">
        <f>Parâmetros!A225</f>
        <v>44206.333344907405</v>
      </c>
      <c r="B236" s="131"/>
      <c r="C236" s="56"/>
      <c r="D236" s="87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spans="1:40">
      <c r="A237" s="22">
        <f>Parâmetros!A226</f>
        <v>44206.375011574077</v>
      </c>
      <c r="B237" s="131"/>
      <c r="C237" s="56"/>
      <c r="D237" s="87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spans="1:40">
      <c r="A238" s="22">
        <f>Parâmetros!A227</f>
        <v>44206.416678240741</v>
      </c>
      <c r="B238" s="131"/>
      <c r="C238" s="56"/>
      <c r="D238" s="87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spans="1:40">
      <c r="A239" s="22">
        <f>Parâmetros!A228</f>
        <v>44206.458344907405</v>
      </c>
      <c r="B239" s="131"/>
      <c r="C239" s="56"/>
      <c r="D239" s="87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spans="1:40">
      <c r="A240" s="22">
        <f>Parâmetros!A229</f>
        <v>44206.500011574077</v>
      </c>
      <c r="B240" s="131"/>
      <c r="C240" s="56"/>
      <c r="D240" s="87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spans="1:40">
      <c r="A241" s="22">
        <f>Parâmetros!A230</f>
        <v>44206.541678240741</v>
      </c>
      <c r="B241" s="131"/>
      <c r="C241" s="56"/>
      <c r="D241" s="87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spans="1:40">
      <c r="A242" s="22">
        <f>Parâmetros!A231</f>
        <v>44206.583344907405</v>
      </c>
      <c r="B242" s="131"/>
      <c r="C242" s="56"/>
      <c r="D242" s="87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spans="1:40">
      <c r="A243" s="22">
        <f>Parâmetros!A232</f>
        <v>44206.625011574077</v>
      </c>
      <c r="B243" s="131"/>
      <c r="C243" s="56"/>
      <c r="D243" s="87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spans="1:40">
      <c r="A244" s="22">
        <f>Parâmetros!A233</f>
        <v>44206.666678240741</v>
      </c>
      <c r="B244" s="131"/>
      <c r="C244" s="56"/>
      <c r="D244" s="87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spans="1:40">
      <c r="A245" s="22">
        <f>Parâmetros!A234</f>
        <v>44206.708344907405</v>
      </c>
      <c r="B245" s="131"/>
      <c r="C245" s="56"/>
      <c r="D245" s="87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spans="1:40">
      <c r="A246" s="22">
        <f>Parâmetros!A235</f>
        <v>44206.750011574077</v>
      </c>
      <c r="B246" s="131"/>
      <c r="C246" s="56"/>
      <c r="D246" s="87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spans="1:40">
      <c r="A247" s="22">
        <f>Parâmetros!A236</f>
        <v>44206.791678240741</v>
      </c>
      <c r="B247" s="131"/>
      <c r="C247" s="56"/>
      <c r="D247" s="87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spans="1:40">
      <c r="A248" s="22">
        <f>Parâmetros!A237</f>
        <v>44206.833344907405</v>
      </c>
      <c r="B248" s="131"/>
      <c r="C248" s="56"/>
      <c r="D248" s="87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spans="1:40">
      <c r="A249" s="22">
        <f>Parâmetros!A238</f>
        <v>44206.875011574077</v>
      </c>
      <c r="B249" s="131"/>
      <c r="C249" s="56"/>
      <c r="D249" s="87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spans="1:40">
      <c r="A250" s="22">
        <f>Parâmetros!A239</f>
        <v>44206.916678240741</v>
      </c>
      <c r="B250" s="131"/>
      <c r="C250" s="56"/>
      <c r="D250" s="87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spans="1:40">
      <c r="A251" s="22">
        <f>Parâmetros!A240</f>
        <v>44206.958344907405</v>
      </c>
      <c r="B251" s="131"/>
      <c r="C251" s="56"/>
      <c r="D251" s="87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spans="1:40">
      <c r="A252" s="22">
        <f>Parâmetros!A241</f>
        <v>44207.000011574077</v>
      </c>
      <c r="B252" s="131"/>
      <c r="C252" s="56"/>
      <c r="D252" s="87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spans="1:40">
      <c r="A253" s="22">
        <f>Parâmetros!A242</f>
        <v>44207.041678240741</v>
      </c>
      <c r="B253" s="131"/>
      <c r="C253" s="56"/>
      <c r="D253" s="87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spans="1:40">
      <c r="A254" s="22">
        <f>Parâmetros!A243</f>
        <v>44207.083344907405</v>
      </c>
      <c r="B254" s="131"/>
      <c r="C254" s="56"/>
      <c r="D254" s="87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spans="1:40">
      <c r="A255" s="22">
        <f>Parâmetros!A244</f>
        <v>44207.125011574077</v>
      </c>
      <c r="B255" s="131"/>
      <c r="C255" s="56"/>
      <c r="D255" s="87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spans="1:40">
      <c r="A256" s="22">
        <f>Parâmetros!A245</f>
        <v>44207.166678240741</v>
      </c>
      <c r="B256" s="131"/>
      <c r="C256" s="56"/>
      <c r="D256" s="87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spans="1:40">
      <c r="A257" s="22">
        <f>Parâmetros!A246</f>
        <v>44207.208344907405</v>
      </c>
      <c r="B257" s="131"/>
      <c r="C257" s="56"/>
      <c r="D257" s="87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spans="1:40">
      <c r="A258" s="22">
        <f>Parâmetros!A247</f>
        <v>44207.250011574077</v>
      </c>
      <c r="B258" s="131"/>
      <c r="C258" s="56"/>
      <c r="D258" s="87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spans="1:40">
      <c r="A259" s="22">
        <f>Parâmetros!A248</f>
        <v>44207.291678240741</v>
      </c>
      <c r="B259" s="131"/>
      <c r="C259" s="56"/>
      <c r="D259" s="87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spans="1:40">
      <c r="A260" s="22">
        <f>Parâmetros!A249</f>
        <v>44207.333344907405</v>
      </c>
      <c r="B260" s="131"/>
      <c r="C260" s="56"/>
      <c r="D260" s="87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spans="1:40">
      <c r="A261" s="22">
        <f>Parâmetros!A250</f>
        <v>44207.375011574077</v>
      </c>
      <c r="B261" s="131"/>
      <c r="C261" s="56"/>
      <c r="D261" s="42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spans="1:40">
      <c r="A262" s="22">
        <f>Parâmetros!A251</f>
        <v>44207.416678240741</v>
      </c>
      <c r="B262" s="131"/>
      <c r="C262" s="56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spans="1:40">
      <c r="A263" s="22">
        <f>Parâmetros!A252</f>
        <v>44207.458344907405</v>
      </c>
      <c r="B263" s="131"/>
      <c r="C263" s="56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spans="1:40">
      <c r="A264" s="22">
        <f>Parâmetros!A253</f>
        <v>44207.500011574077</v>
      </c>
      <c r="B264" s="131"/>
      <c r="C264" s="56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spans="1:40">
      <c r="A265" s="22">
        <f>Parâmetros!A254</f>
        <v>44207.541678240741</v>
      </c>
      <c r="B265" s="56">
        <f>Parâmetros!E254</f>
        <v>0.55000000000000004</v>
      </c>
      <c r="C265" s="56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spans="1:40">
      <c r="A266" s="22">
        <f>Parâmetros!A255</f>
        <v>44207.583344907405</v>
      </c>
      <c r="B266" s="56">
        <f>Parâmetros!E255</f>
        <v>0.11</v>
      </c>
      <c r="C266" s="56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spans="1:40">
      <c r="A267" s="22">
        <f>Parâmetros!A256</f>
        <v>44207.625011574077</v>
      </c>
      <c r="B267" s="56">
        <f>Parâmetros!E256</f>
        <v>0.28999999999999998</v>
      </c>
      <c r="C267" s="56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spans="1:40">
      <c r="A268" s="22">
        <f>Parâmetros!A257</f>
        <v>44207.666678240741</v>
      </c>
      <c r="B268" s="56">
        <f>Parâmetros!E257</f>
        <v>0.38</v>
      </c>
      <c r="C268" s="56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spans="1:40">
      <c r="A269" s="22">
        <f>Parâmetros!A258</f>
        <v>44207.708344907405</v>
      </c>
      <c r="B269" s="56">
        <f>Parâmetros!E258</f>
        <v>0.35</v>
      </c>
      <c r="C269" s="56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spans="1:40">
      <c r="A270" s="22">
        <f>Parâmetros!A259</f>
        <v>44207.750011574077</v>
      </c>
      <c r="B270" s="56">
        <f>Parâmetros!E259</f>
        <v>0.42</v>
      </c>
      <c r="C270" s="56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spans="1:40">
      <c r="A271" s="22">
        <f>Parâmetros!A260</f>
        <v>44207.791678240741</v>
      </c>
      <c r="B271" s="56">
        <f>Parâmetros!E260</f>
        <v>0.46</v>
      </c>
      <c r="C271" s="56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spans="1:40">
      <c r="A272" s="22">
        <f>Parâmetros!A261</f>
        <v>44207.833344907405</v>
      </c>
      <c r="B272" s="56">
        <f>Parâmetros!E261</f>
        <v>0.36</v>
      </c>
      <c r="C272" s="56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spans="1:40">
      <c r="A273" s="22">
        <f>Parâmetros!A262</f>
        <v>44207.875011574077</v>
      </c>
      <c r="B273" s="56">
        <f>Parâmetros!E262</f>
        <v>0.38</v>
      </c>
      <c r="C273" s="56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spans="1:40">
      <c r="A274" s="22">
        <f>Parâmetros!A263</f>
        <v>44207.916678240741</v>
      </c>
      <c r="B274" s="56">
        <f>Parâmetros!E263</f>
        <v>0.33</v>
      </c>
      <c r="C274" s="56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spans="1:40">
      <c r="A275" s="22">
        <f>Parâmetros!A264</f>
        <v>44207.958344907405</v>
      </c>
      <c r="B275" s="56">
        <f>Parâmetros!E264</f>
        <v>0.38</v>
      </c>
      <c r="C275" s="56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spans="1:40">
      <c r="A276" s="22">
        <f>Parâmetros!A265</f>
        <v>44208.000011574077</v>
      </c>
      <c r="B276" s="56">
        <f>Parâmetros!E265</f>
        <v>0.4</v>
      </c>
      <c r="C276" s="56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spans="1:40">
      <c r="A277" s="22">
        <f>Parâmetros!A266</f>
        <v>44208.041678240741</v>
      </c>
      <c r="B277" s="56">
        <f>Parâmetros!E266</f>
        <v>0.33</v>
      </c>
      <c r="C277" s="56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spans="1:40">
      <c r="A278" s="22">
        <f>Parâmetros!A267</f>
        <v>44208.083344907405</v>
      </c>
      <c r="B278" s="56">
        <f>Parâmetros!E267</f>
        <v>0.48</v>
      </c>
      <c r="C278" s="56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spans="1:40">
      <c r="A279" s="22">
        <f>Parâmetros!A268</f>
        <v>44208.125011574077</v>
      </c>
      <c r="B279" s="56">
        <f>Parâmetros!E268</f>
        <v>0.55000000000000004</v>
      </c>
      <c r="C279" s="56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spans="1:40">
      <c r="A280" s="22">
        <f>Parâmetros!A269</f>
        <v>44208.166678240741</v>
      </c>
      <c r="B280" s="56">
        <f>Parâmetros!E269</f>
        <v>0.57999999999999996</v>
      </c>
      <c r="C280" s="56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spans="1:40">
      <c r="A281" s="22">
        <f>Parâmetros!A270</f>
        <v>44208.208344907405</v>
      </c>
      <c r="B281" s="56">
        <f>Parâmetros!E270</f>
        <v>0.59</v>
      </c>
      <c r="C281" s="56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spans="1:40">
      <c r="A282" s="22">
        <f>Parâmetros!A271</f>
        <v>44208.250011574077</v>
      </c>
      <c r="B282" s="56">
        <f>Parâmetros!E271</f>
        <v>0.69554499999999997</v>
      </c>
      <c r="C282" s="56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spans="1:40">
      <c r="A283" s="22">
        <f>Parâmetros!A272</f>
        <v>44208.291678240741</v>
      </c>
      <c r="B283" s="56">
        <f>Parâmetros!E272</f>
        <v>0.80937300000000001</v>
      </c>
      <c r="C283" s="56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spans="1:40">
      <c r="A284" s="22">
        <f>Parâmetros!A273</f>
        <v>44208.333344907405</v>
      </c>
      <c r="B284" s="56">
        <f>Parâmetros!E273</f>
        <v>0.82215800000000006</v>
      </c>
      <c r="C284" s="56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spans="1:40">
      <c r="A285" s="22">
        <f>Parâmetros!A274</f>
        <v>44208.375011574077</v>
      </c>
      <c r="B285" s="56">
        <f>Parâmetros!E274</f>
        <v>0.863452</v>
      </c>
      <c r="C285" s="56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spans="1:40">
      <c r="A286" s="22">
        <f>Parâmetros!A275</f>
        <v>44208.416678240741</v>
      </c>
      <c r="B286" s="56">
        <f>Parâmetros!E275</f>
        <v>0.94602600000000003</v>
      </c>
      <c r="C286" s="56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spans="1:40">
      <c r="A287" s="22">
        <f>Parâmetros!A276</f>
        <v>44208.458344907405</v>
      </c>
      <c r="B287" s="56">
        <f>Parâmetros!E276</f>
        <v>0.75</v>
      </c>
      <c r="C287" s="56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spans="1:40">
      <c r="A288" s="22">
        <f>Parâmetros!A277</f>
        <v>44208.500011574077</v>
      </c>
      <c r="B288" s="56">
        <f>Parâmetros!E277</f>
        <v>0.38</v>
      </c>
      <c r="C288" s="56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spans="1:40">
      <c r="A289" s="22">
        <f>Parâmetros!A278</f>
        <v>44208.541678240741</v>
      </c>
      <c r="B289" s="56">
        <f>Parâmetros!E278</f>
        <v>0.34</v>
      </c>
      <c r="C289" s="56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spans="1:40">
      <c r="A290" s="22">
        <f>Parâmetros!A279</f>
        <v>44208.583344907405</v>
      </c>
      <c r="B290" s="56">
        <f>Parâmetros!E279</f>
        <v>0.4</v>
      </c>
      <c r="C290" s="56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spans="1:40">
      <c r="A291" s="22">
        <f>Parâmetros!A280</f>
        <v>44208.625011574077</v>
      </c>
      <c r="B291" s="56">
        <f>Parâmetros!E280</f>
        <v>0.38</v>
      </c>
      <c r="C291" s="56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spans="1:40">
      <c r="A292" s="22">
        <f>Parâmetros!A281</f>
        <v>44208.666678240741</v>
      </c>
      <c r="B292" s="56">
        <f>Parâmetros!E281</f>
        <v>0.39</v>
      </c>
      <c r="C292" s="56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spans="1:40">
      <c r="A293" s="22">
        <f>Parâmetros!A282</f>
        <v>44208.708344907405</v>
      </c>
      <c r="B293" s="56">
        <f>Parâmetros!E282</f>
        <v>0.42</v>
      </c>
      <c r="C293" s="56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spans="1:40">
      <c r="A294" s="22">
        <f>Parâmetros!A283</f>
        <v>44208.750011574077</v>
      </c>
      <c r="B294" s="56">
        <f>Parâmetros!E283</f>
        <v>0.47</v>
      </c>
      <c r="C294" s="56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spans="1:40">
      <c r="A295" s="22">
        <f>Parâmetros!A284</f>
        <v>44208.791678240741</v>
      </c>
      <c r="B295" s="56">
        <f>Parâmetros!E284</f>
        <v>0.62</v>
      </c>
      <c r="C295" s="56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spans="1:40">
      <c r="A296" s="22">
        <f>Parâmetros!A285</f>
        <v>44208.833344907405</v>
      </c>
      <c r="B296" s="56">
        <f>Parâmetros!E285</f>
        <v>0.55000000000000004</v>
      </c>
      <c r="C296" s="56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spans="1:40">
      <c r="A297" s="22">
        <f>Parâmetros!A286</f>
        <v>44208.875011574077</v>
      </c>
      <c r="B297" s="56">
        <f>Parâmetros!E286</f>
        <v>0.52</v>
      </c>
      <c r="C297" s="56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spans="1:40">
      <c r="A298" s="22">
        <f>Parâmetros!A287</f>
        <v>44208.916678240741</v>
      </c>
      <c r="B298" s="56">
        <f>Parâmetros!E287</f>
        <v>0.49</v>
      </c>
      <c r="C298" s="56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spans="1:40">
      <c r="A299" s="22">
        <f>Parâmetros!A288</f>
        <v>44208.958344907405</v>
      </c>
      <c r="B299" s="56">
        <f>Parâmetros!E288</f>
        <v>0.5</v>
      </c>
      <c r="C299" s="56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spans="1:40">
      <c r="A300" s="22"/>
      <c r="B300" s="56"/>
      <c r="C300" s="56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spans="1:40">
      <c r="A301" s="22"/>
      <c r="B301" s="56"/>
      <c r="C301" s="56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spans="1:40">
      <c r="A302" s="22"/>
      <c r="B302" s="56"/>
      <c r="C302" s="56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spans="1:40">
      <c r="A303" s="22"/>
      <c r="B303" s="56"/>
      <c r="C303" s="56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spans="1:40">
      <c r="A304" s="22"/>
      <c r="B304" s="56"/>
      <c r="C304" s="56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spans="1:40">
      <c r="A305" s="22"/>
      <c r="B305" s="56"/>
      <c r="C305" s="56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spans="1:40">
      <c r="A306" s="22"/>
      <c r="B306" s="56"/>
      <c r="C306" s="56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spans="1:40">
      <c r="A307" s="22"/>
      <c r="B307" s="56"/>
      <c r="C307" s="56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spans="1:40">
      <c r="A308" s="22"/>
      <c r="B308" s="56"/>
      <c r="C308" s="56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spans="1:40">
      <c r="A309" s="22"/>
      <c r="B309" s="56"/>
      <c r="C309" s="56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spans="1:40">
      <c r="A310" s="22"/>
      <c r="B310" s="56"/>
      <c r="C310" s="56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spans="1:40">
      <c r="A311" s="22"/>
      <c r="B311" s="56"/>
      <c r="C311" s="56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spans="1:40">
      <c r="A312" s="22"/>
      <c r="B312" s="56"/>
      <c r="C312" s="56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spans="1:40">
      <c r="A313" s="22"/>
      <c r="B313" s="56"/>
      <c r="C313" s="56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spans="1:40">
      <c r="A314" s="22"/>
      <c r="B314" s="56"/>
      <c r="C314" s="56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spans="1:40">
      <c r="A315" s="22"/>
      <c r="B315" s="56"/>
      <c r="C315" s="56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spans="1:40">
      <c r="A316" s="22"/>
      <c r="B316" s="56"/>
      <c r="C316" s="56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spans="1:40">
      <c r="A317" s="22"/>
      <c r="B317" s="56"/>
      <c r="C317" s="56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spans="1:40">
      <c r="A318" s="22"/>
      <c r="B318" s="56"/>
      <c r="C318" s="56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spans="1:40">
      <c r="A319" s="22"/>
      <c r="B319" s="56"/>
      <c r="C319" s="56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spans="1:40">
      <c r="A320" s="22"/>
      <c r="B320" s="56"/>
      <c r="C320" s="56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spans="1:40">
      <c r="A321" s="22"/>
      <c r="B321" s="56"/>
      <c r="C321" s="56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spans="1:40">
      <c r="A322" s="22"/>
      <c r="B322" s="56"/>
      <c r="C322" s="56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spans="1:40">
      <c r="A323" s="22"/>
      <c r="B323" s="56"/>
      <c r="C323" s="56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spans="1:40">
      <c r="A324" s="22"/>
      <c r="B324" s="56"/>
      <c r="C324" s="56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spans="1:40">
      <c r="A325" s="22"/>
      <c r="B325" s="56"/>
      <c r="C325" s="56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spans="1:40">
      <c r="A326" s="22"/>
      <c r="B326" s="56"/>
      <c r="C326" s="56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spans="1:40">
      <c r="A327" s="22"/>
      <c r="B327" s="56"/>
      <c r="C327" s="56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spans="1:40">
      <c r="A328" s="22"/>
      <c r="B328" s="56"/>
      <c r="C328" s="56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spans="1:40">
      <c r="A329" s="22"/>
      <c r="B329" s="56"/>
      <c r="C329" s="56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spans="1:40">
      <c r="A330" s="22"/>
      <c r="B330" s="56"/>
      <c r="C330" s="56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spans="1:40">
      <c r="A331" s="22"/>
      <c r="B331" s="56"/>
      <c r="C331" s="56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spans="1:40">
      <c r="A332" s="22"/>
      <c r="B332" s="56"/>
      <c r="C332" s="56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spans="1:40">
      <c r="A333" s="22"/>
      <c r="B333" s="56"/>
      <c r="C333" s="56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spans="1:40">
      <c r="A334" s="22"/>
      <c r="B334" s="56"/>
      <c r="C334" s="56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spans="1:40">
      <c r="A335" s="22"/>
      <c r="B335" s="56"/>
      <c r="C335" s="56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spans="1:40">
      <c r="A336" s="22"/>
      <c r="B336" s="56"/>
      <c r="C336" s="56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spans="1:40">
      <c r="A337" s="22"/>
      <c r="B337" s="56"/>
      <c r="C337" s="56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spans="1:40">
      <c r="A338" s="22"/>
      <c r="B338" s="56"/>
      <c r="C338" s="56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spans="1:40">
      <c r="A339" s="22"/>
      <c r="B339" s="56"/>
      <c r="C339" s="56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spans="1:40">
      <c r="A340" s="22"/>
      <c r="B340" s="56"/>
      <c r="C340" s="56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spans="1:40">
      <c r="A341" s="22"/>
      <c r="B341" s="56"/>
      <c r="C341" s="56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spans="1:40">
      <c r="A342" s="22"/>
      <c r="B342" s="56"/>
      <c r="C342" s="56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spans="1:40">
      <c r="A343" s="22"/>
      <c r="B343" s="56"/>
      <c r="C343" s="56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spans="1:40">
      <c r="A344" s="22"/>
      <c r="B344" s="56"/>
      <c r="C344" s="56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spans="1:40">
      <c r="A345" s="22"/>
      <c r="B345" s="56"/>
      <c r="C345" s="56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spans="1:40">
      <c r="A346" s="22"/>
      <c r="B346" s="56"/>
      <c r="C346" s="56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spans="1:40">
      <c r="A347" s="22"/>
      <c r="B347" s="56"/>
      <c r="C347" s="56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spans="1:40">
      <c r="A348" s="22"/>
      <c r="B348" s="56"/>
      <c r="C348" s="56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spans="1:40">
      <c r="A349" s="22"/>
      <c r="B349" s="56"/>
      <c r="C349" s="56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spans="1:40">
      <c r="A350" s="22"/>
      <c r="B350" s="56"/>
      <c r="C350" s="56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spans="1:40">
      <c r="A351" s="22"/>
      <c r="B351" s="56"/>
      <c r="C351" s="56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spans="1:40">
      <c r="A352" s="22"/>
      <c r="B352" s="56"/>
      <c r="C352" s="56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spans="1:40">
      <c r="A353" s="22"/>
      <c r="B353" s="56"/>
      <c r="C353" s="56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spans="1:40">
      <c r="A354" s="22"/>
      <c r="B354" s="56"/>
      <c r="C354" s="56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spans="1:40">
      <c r="A355" s="22"/>
      <c r="B355" s="56"/>
      <c r="C355" s="56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spans="1:40">
      <c r="A356" s="22"/>
      <c r="B356" s="56"/>
      <c r="C356" s="56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spans="1:40">
      <c r="A357" s="22"/>
      <c r="B357" s="56"/>
      <c r="C357" s="56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spans="1:40">
      <c r="A358" s="22"/>
      <c r="B358" s="56"/>
      <c r="C358" s="56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spans="1:40">
      <c r="A359" s="22"/>
      <c r="B359" s="56"/>
      <c r="C359" s="56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spans="1:40">
      <c r="A360" s="22"/>
      <c r="B360" s="56"/>
      <c r="C360" s="56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spans="1:40">
      <c r="A361" s="22"/>
      <c r="B361" s="56"/>
      <c r="C361" s="56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spans="1:40">
      <c r="A362" s="22"/>
      <c r="B362" s="56"/>
      <c r="C362" s="56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spans="1:40">
      <c r="A363" s="22"/>
      <c r="B363" s="56"/>
      <c r="C363" s="56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spans="1:40">
      <c r="A364" s="22"/>
      <c r="B364" s="56"/>
      <c r="C364" s="56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spans="1:40">
      <c r="A365" s="22"/>
      <c r="B365" s="56"/>
      <c r="C365" s="56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spans="1:40">
      <c r="A366" s="22"/>
      <c r="B366" s="56"/>
      <c r="C366" s="56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spans="1:40">
      <c r="A367" s="22"/>
      <c r="B367" s="56"/>
      <c r="C367" s="56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spans="1:40">
      <c r="A368" s="22"/>
      <c r="B368" s="56"/>
      <c r="C368" s="56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spans="1:40">
      <c r="A369" s="22"/>
      <c r="B369" s="56"/>
      <c r="C369" s="56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spans="1:40">
      <c r="A370" s="22"/>
      <c r="B370" s="56"/>
      <c r="C370" s="56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spans="1:40">
      <c r="A371" s="22"/>
      <c r="B371" s="56"/>
      <c r="C371" s="56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spans="1:40">
      <c r="A372" s="22"/>
      <c r="B372" s="56"/>
      <c r="C372" s="56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spans="1:40">
      <c r="A373" s="22"/>
      <c r="B373" s="56"/>
      <c r="C373" s="56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spans="1:40">
      <c r="A374" s="22"/>
      <c r="B374" s="56"/>
      <c r="C374" s="56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spans="1:40">
      <c r="A375" s="22"/>
      <c r="B375" s="56"/>
      <c r="C375" s="56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spans="1:40">
      <c r="A376" s="22"/>
      <c r="B376" s="56"/>
      <c r="C376" s="56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spans="1:40">
      <c r="A377" s="22"/>
      <c r="B377" s="56"/>
      <c r="C377" s="56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spans="1:40">
      <c r="A378" s="22"/>
      <c r="B378" s="56"/>
      <c r="C378" s="56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spans="1:40">
      <c r="A379" s="22"/>
      <c r="B379" s="56"/>
      <c r="C379" s="56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spans="1:40">
      <c r="A380" s="22"/>
      <c r="B380" s="56"/>
      <c r="C380" s="56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spans="1:40">
      <c r="A381" s="22"/>
      <c r="B381" s="56"/>
      <c r="C381" s="56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spans="1:40">
      <c r="A382" s="22"/>
      <c r="B382" s="56"/>
      <c r="C382" s="56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spans="1:40">
      <c r="A383" s="22"/>
      <c r="B383" s="56"/>
      <c r="C383" s="56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spans="1:40">
      <c r="A384" s="22"/>
      <c r="B384" s="56"/>
      <c r="C384" s="56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spans="1:40">
      <c r="A385" s="22"/>
      <c r="B385" s="56"/>
      <c r="C385" s="56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spans="1:40">
      <c r="A386" s="22"/>
      <c r="B386" s="56"/>
      <c r="C386" s="56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spans="1:40">
      <c r="A387" s="22"/>
      <c r="B387" s="56"/>
      <c r="C387" s="56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spans="1:40">
      <c r="A388" s="22"/>
      <c r="B388" s="56"/>
      <c r="C388" s="56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spans="1:40">
      <c r="A389" s="22"/>
      <c r="B389" s="56"/>
      <c r="C389" s="56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spans="1:40">
      <c r="A390" s="22"/>
      <c r="B390" s="56"/>
      <c r="C390" s="56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spans="1:40">
      <c r="A391" s="22"/>
      <c r="B391" s="56"/>
      <c r="C391" s="56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spans="1:40">
      <c r="A392" s="22"/>
      <c r="B392" s="56"/>
      <c r="C392" s="56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spans="1:40">
      <c r="A393" s="22"/>
      <c r="B393" s="56"/>
      <c r="C393" s="56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spans="1:40">
      <c r="A394" s="22"/>
      <c r="B394" s="56"/>
      <c r="C394" s="56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spans="1:40">
      <c r="A395" s="22"/>
      <c r="B395" s="56"/>
      <c r="C395" s="56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spans="1:40">
      <c r="A396" s="22"/>
      <c r="B396" s="56"/>
      <c r="C396" s="56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spans="1:40">
      <c r="A397" s="22"/>
      <c r="B397" s="56"/>
      <c r="C397" s="56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spans="1:40">
      <c r="A398" s="22"/>
      <c r="B398" s="56"/>
      <c r="C398" s="56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spans="1:40">
      <c r="A399" s="22"/>
      <c r="B399" s="56"/>
      <c r="C399" s="56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spans="1:40">
      <c r="A400" s="22"/>
      <c r="B400" s="56"/>
      <c r="C400" s="56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spans="1:40">
      <c r="A401" s="22"/>
      <c r="B401" s="56"/>
      <c r="C401" s="56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spans="1:40">
      <c r="A402" s="22"/>
      <c r="B402" s="56"/>
      <c r="C402" s="56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spans="1:40">
      <c r="A403" s="22"/>
      <c r="B403" s="56"/>
      <c r="C403" s="56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spans="1:40">
      <c r="A404" s="22"/>
      <c r="B404" s="56"/>
      <c r="C404" s="56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spans="1:40">
      <c r="A405" s="22"/>
      <c r="B405" s="56"/>
      <c r="C405" s="56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spans="1:40">
      <c r="A406" s="22"/>
      <c r="B406" s="56"/>
      <c r="C406" s="56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spans="1:40">
      <c r="A407" s="22"/>
      <c r="B407" s="56"/>
      <c r="C407" s="56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spans="1:40">
      <c r="A408" s="22"/>
      <c r="B408" s="56"/>
      <c r="C408" s="56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spans="1:40">
      <c r="A409" s="22"/>
      <c r="B409" s="56"/>
      <c r="C409" s="56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spans="1:40">
      <c r="A410" s="22"/>
      <c r="B410" s="56"/>
      <c r="C410" s="56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spans="1:40">
      <c r="A411" s="22"/>
      <c r="B411" s="56"/>
      <c r="C411" s="56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spans="1:40">
      <c r="A412" s="22"/>
      <c r="B412" s="56"/>
      <c r="C412" s="56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spans="1:40">
      <c r="A413" s="22"/>
      <c r="B413" s="56"/>
      <c r="C413" s="56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spans="1:40">
      <c r="A414" s="22"/>
      <c r="B414" s="56"/>
      <c r="C414" s="56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spans="1:40">
      <c r="A415" s="22"/>
      <c r="B415" s="56"/>
      <c r="C415" s="56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spans="1:40">
      <c r="A416" s="22"/>
      <c r="B416" s="56"/>
      <c r="C416" s="56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spans="1:40">
      <c r="A417" s="22"/>
      <c r="B417" s="56"/>
      <c r="C417" s="56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spans="1:40">
      <c r="A418" s="22"/>
      <c r="B418" s="56"/>
      <c r="C418" s="56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spans="1:40">
      <c r="A419" s="22"/>
      <c r="B419" s="56"/>
      <c r="C419" s="56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spans="1:40">
      <c r="A420" s="22"/>
      <c r="B420" s="56"/>
      <c r="C420" s="56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spans="1:40">
      <c r="A421" s="22"/>
      <c r="B421" s="56"/>
      <c r="C421" s="56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spans="1:40">
      <c r="A422" s="22"/>
      <c r="B422" s="56"/>
      <c r="C422" s="56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spans="1:40">
      <c r="A423" s="22"/>
      <c r="B423" s="56"/>
      <c r="C423" s="56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spans="1:40">
      <c r="A424" s="22"/>
      <c r="B424" s="56"/>
      <c r="C424" s="56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spans="1:40">
      <c r="A425" s="22"/>
      <c r="B425" s="56"/>
      <c r="C425" s="56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spans="1:40">
      <c r="A426" s="22"/>
      <c r="B426" s="56"/>
      <c r="C426" s="56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spans="1:40">
      <c r="A427" s="22"/>
      <c r="B427" s="56"/>
      <c r="C427" s="56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spans="1:40">
      <c r="A428" s="22"/>
      <c r="B428" s="56"/>
      <c r="C428" s="56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spans="1:40">
      <c r="A429" s="22"/>
      <c r="B429" s="56"/>
      <c r="C429" s="56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spans="1:40">
      <c r="A430" s="22"/>
      <c r="B430" s="56"/>
      <c r="C430" s="56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spans="1:40">
      <c r="A431" s="22"/>
      <c r="B431" s="56"/>
      <c r="C431" s="56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spans="1:40">
      <c r="A432" s="22"/>
      <c r="B432" s="56"/>
      <c r="C432" s="56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spans="1:40">
      <c r="A433" s="22"/>
      <c r="B433" s="56"/>
      <c r="C433" s="56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spans="1:40">
      <c r="A434" s="22"/>
      <c r="B434" s="56"/>
      <c r="C434" s="56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spans="1:40">
      <c r="A435" s="22"/>
      <c r="B435" s="56"/>
      <c r="C435" s="56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spans="1:40">
      <c r="A436" s="22"/>
      <c r="B436" s="56"/>
      <c r="C436" s="56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spans="1:40">
      <c r="A437" s="22"/>
      <c r="B437" s="56"/>
      <c r="C437" s="56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spans="1:40">
      <c r="A438" s="22"/>
      <c r="B438" s="56"/>
      <c r="C438" s="56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spans="1:40">
      <c r="A439" s="22"/>
      <c r="B439" s="56"/>
      <c r="C439" s="56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spans="1:40">
      <c r="A440" s="22"/>
      <c r="B440" s="56"/>
      <c r="C440" s="56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spans="1:40">
      <c r="A441" s="22"/>
      <c r="B441" s="56"/>
      <c r="C441" s="56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spans="1:40">
      <c r="A442" s="22"/>
      <c r="B442" s="56"/>
      <c r="C442" s="56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spans="1:40">
      <c r="A443" s="22"/>
      <c r="B443" s="56"/>
      <c r="C443" s="56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spans="1:40">
      <c r="A444" s="22"/>
      <c r="B444" s="56"/>
      <c r="C444" s="56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spans="1:40">
      <c r="A445" s="22"/>
      <c r="B445" s="56"/>
      <c r="C445" s="56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spans="1:40">
      <c r="A446" s="22"/>
      <c r="B446" s="56"/>
      <c r="C446" s="56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spans="1:40">
      <c r="A447" s="22"/>
      <c r="B447" s="56"/>
      <c r="C447" s="56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spans="1:40">
      <c r="A448" s="22"/>
      <c r="B448" s="56"/>
      <c r="C448" s="56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spans="1:40">
      <c r="A449" s="22"/>
      <c r="B449" s="56"/>
      <c r="C449" s="56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spans="1:40">
      <c r="A450" s="22"/>
      <c r="B450" s="56"/>
      <c r="C450" s="56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spans="1:40">
      <c r="A451" s="22"/>
      <c r="B451" s="56"/>
      <c r="C451" s="56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spans="1:40">
      <c r="A452" s="22"/>
      <c r="B452" s="56"/>
      <c r="C452" s="56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spans="1:40">
      <c r="A453" s="22"/>
      <c r="B453" s="56"/>
      <c r="C453" s="56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spans="1:40">
      <c r="A454" s="22"/>
      <c r="B454" s="56"/>
      <c r="C454" s="56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spans="1:40">
      <c r="A455" s="22"/>
      <c r="B455" s="56"/>
      <c r="C455" s="56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spans="1:40">
      <c r="A456" s="22"/>
      <c r="B456" s="56"/>
      <c r="C456" s="56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spans="1:40">
      <c r="A457" s="22"/>
      <c r="B457" s="56"/>
      <c r="C457" s="56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spans="1:40">
      <c r="A458" s="22"/>
      <c r="B458" s="56"/>
      <c r="C458" s="56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spans="1:40">
      <c r="A459" s="22"/>
      <c r="B459" s="56"/>
      <c r="C459" s="56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spans="1:40">
      <c r="A460" s="22"/>
      <c r="B460" s="56"/>
      <c r="C460" s="56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spans="1:40">
      <c r="A461" s="22"/>
      <c r="B461" s="56"/>
      <c r="C461" s="56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spans="1:40">
      <c r="A462" s="22"/>
      <c r="B462" s="56"/>
      <c r="C462" s="56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spans="1:40">
      <c r="A463" s="22"/>
      <c r="B463" s="56"/>
      <c r="C463" s="56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spans="1:40">
      <c r="A464" s="22"/>
      <c r="B464" s="56"/>
      <c r="C464" s="56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spans="1:40">
      <c r="A465" s="22"/>
      <c r="B465" s="56"/>
      <c r="C465" s="56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spans="1:40">
      <c r="A466" s="22"/>
      <c r="B466" s="56"/>
      <c r="C466" s="56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spans="1:40">
      <c r="A467" s="22"/>
      <c r="B467" s="56"/>
      <c r="C467" s="56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spans="1:40">
      <c r="A468" s="22"/>
      <c r="B468" s="56"/>
      <c r="C468" s="56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spans="1:40">
      <c r="A469" s="22"/>
      <c r="B469" s="56"/>
      <c r="C469" s="56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spans="1:40">
      <c r="A470" s="22"/>
      <c r="B470" s="56"/>
      <c r="C470" s="56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spans="1:40">
      <c r="A471" s="22"/>
      <c r="B471" s="56"/>
      <c r="C471" s="56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spans="1:40">
      <c r="A472" s="22"/>
      <c r="B472" s="56"/>
      <c r="C472" s="56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spans="1:40">
      <c r="A473" s="22"/>
      <c r="B473" s="56"/>
      <c r="C473" s="56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spans="1:40">
      <c r="A474" s="22"/>
      <c r="B474" s="56"/>
      <c r="C474" s="56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spans="1:40">
      <c r="A475" s="22"/>
      <c r="B475" s="56"/>
      <c r="C475" s="56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spans="1:40">
      <c r="A476" s="22"/>
      <c r="B476" s="56"/>
      <c r="C476" s="56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spans="1:40">
      <c r="A477" s="22"/>
      <c r="B477" s="56"/>
      <c r="C477" s="56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spans="1:40">
      <c r="A478" s="22"/>
      <c r="B478" s="56"/>
      <c r="C478" s="56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spans="1:40">
      <c r="A479" s="22"/>
      <c r="B479" s="56"/>
      <c r="C479" s="56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spans="1:40">
      <c r="A480" s="22"/>
      <c r="B480" s="56"/>
      <c r="C480" s="56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spans="1:40">
      <c r="A481" s="22"/>
      <c r="B481" s="56"/>
      <c r="C481" s="56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spans="1:40">
      <c r="A482" s="22"/>
      <c r="B482" s="56"/>
      <c r="C482" s="56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spans="1:40">
      <c r="A483" s="22"/>
      <c r="B483" s="56"/>
      <c r="C483" s="56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spans="1:40">
      <c r="A484" s="22"/>
      <c r="B484" s="56"/>
      <c r="C484" s="56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spans="1:40">
      <c r="A485" s="22"/>
      <c r="B485" s="56"/>
      <c r="C485" s="56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spans="1:40">
      <c r="A486" s="22"/>
      <c r="B486" s="56"/>
      <c r="C486" s="56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spans="1:40">
      <c r="A487" s="22"/>
      <c r="B487" s="56"/>
      <c r="C487" s="56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spans="1:40">
      <c r="A488" s="22"/>
      <c r="B488" s="56"/>
      <c r="C488" s="56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spans="1:40">
      <c r="A489" s="22"/>
      <c r="B489" s="56"/>
      <c r="C489" s="56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spans="1:40">
      <c r="A490" s="22"/>
      <c r="B490" s="56"/>
      <c r="C490" s="56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spans="1:40">
      <c r="A491" s="22"/>
      <c r="B491" s="56"/>
      <c r="C491" s="56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spans="1:40">
      <c r="A492" s="22"/>
      <c r="B492" s="56"/>
      <c r="C492" s="56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spans="1:40">
      <c r="A493" s="22"/>
      <c r="B493" s="56"/>
      <c r="C493" s="56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spans="1:40">
      <c r="A494" s="22"/>
      <c r="B494" s="56"/>
      <c r="C494" s="56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spans="1:40">
      <c r="A495" s="22"/>
      <c r="B495" s="56"/>
      <c r="C495" s="56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spans="1:40">
      <c r="A496" s="22"/>
      <c r="B496" s="56"/>
      <c r="C496" s="56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spans="1:40">
      <c r="A497" s="22"/>
      <c r="B497" s="56"/>
      <c r="C497" s="56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spans="1:40">
      <c r="A498" s="22"/>
      <c r="B498" s="56"/>
      <c r="C498" s="56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spans="1:40">
      <c r="A499" s="22"/>
      <c r="B499" s="56"/>
      <c r="C499" s="56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spans="1:40">
      <c r="A500" s="22"/>
      <c r="B500" s="56"/>
      <c r="C500" s="56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spans="1:40">
      <c r="A501" s="22"/>
      <c r="B501" s="56"/>
      <c r="C501" s="56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spans="1:40">
      <c r="A502" s="22"/>
      <c r="B502" s="56"/>
      <c r="C502" s="56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spans="1:40">
      <c r="A503" s="22"/>
      <c r="B503" s="56"/>
      <c r="C503" s="56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spans="1:40">
      <c r="A504" s="22"/>
      <c r="B504" s="56"/>
      <c r="C504" s="56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spans="1:40">
      <c r="A505" s="22"/>
      <c r="B505" s="56"/>
      <c r="C505" s="56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spans="1:40">
      <c r="A506" s="22"/>
      <c r="B506" s="56"/>
      <c r="C506" s="56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spans="1:40">
      <c r="A507" s="22"/>
      <c r="B507" s="56"/>
      <c r="C507" s="56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spans="1:40">
      <c r="A508" s="22"/>
      <c r="B508" s="56"/>
      <c r="C508" s="56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spans="1:40">
      <c r="A509" s="22"/>
      <c r="B509" s="56"/>
      <c r="C509" s="56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spans="1:40">
      <c r="A510" s="22"/>
      <c r="B510" s="56"/>
      <c r="C510" s="56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spans="1:40">
      <c r="A511" s="22"/>
      <c r="B511" s="56"/>
      <c r="C511" s="56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spans="1:40">
      <c r="A512" s="22"/>
      <c r="B512" s="56"/>
      <c r="C512" s="56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spans="1:40">
      <c r="A513" s="22"/>
      <c r="B513" s="56"/>
      <c r="C513" s="56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spans="1:40">
      <c r="A514" s="22"/>
      <c r="B514" s="56"/>
      <c r="C514" s="56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spans="1:40">
      <c r="A515" s="22"/>
      <c r="B515" s="56"/>
      <c r="C515" s="56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spans="1:40">
      <c r="A516" s="22"/>
      <c r="B516" s="56"/>
      <c r="C516" s="56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spans="1:40">
      <c r="A517" s="22"/>
      <c r="B517" s="56"/>
      <c r="C517" s="56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spans="1:40">
      <c r="A518" s="22"/>
      <c r="B518" s="56"/>
      <c r="C518" s="56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spans="1:40">
      <c r="A519" s="22"/>
      <c r="B519" s="56"/>
      <c r="C519" s="56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spans="1:40">
      <c r="A520" s="22"/>
      <c r="B520" s="56"/>
      <c r="C520" s="56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spans="1:40">
      <c r="A521" s="22"/>
      <c r="B521" s="56"/>
      <c r="C521" s="56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spans="1:40">
      <c r="A522" s="22"/>
      <c r="B522" s="56"/>
      <c r="C522" s="56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spans="1:40">
      <c r="A523" s="22"/>
      <c r="B523" s="56"/>
      <c r="C523" s="56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spans="1:40">
      <c r="A524" s="22"/>
      <c r="B524" s="56"/>
      <c r="C524" s="56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spans="1:40">
      <c r="A525" s="22"/>
      <c r="B525" s="56"/>
      <c r="C525" s="56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spans="1:40">
      <c r="A526" s="22"/>
      <c r="B526" s="56"/>
      <c r="C526" s="56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spans="1:40">
      <c r="A527" s="22"/>
      <c r="B527" s="56"/>
      <c r="C527" s="56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spans="1:40">
      <c r="A528" s="22"/>
      <c r="B528" s="56"/>
      <c r="C528" s="56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spans="1:40">
      <c r="A529" s="22"/>
      <c r="B529" s="56"/>
      <c r="C529" s="56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spans="1:40">
      <c r="A530" s="22"/>
      <c r="B530" s="56"/>
      <c r="C530" s="56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spans="1:40">
      <c r="A531" s="22"/>
      <c r="B531" s="56"/>
      <c r="C531" s="56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spans="1:40">
      <c r="A532" s="22"/>
      <c r="B532" s="56"/>
      <c r="C532" s="56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spans="1:40">
      <c r="A533" s="22"/>
      <c r="B533" s="56"/>
      <c r="C533" s="56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spans="1:40">
      <c r="A534" s="22"/>
      <c r="B534" s="56"/>
      <c r="C534" s="56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spans="1:40">
      <c r="A535" s="22"/>
      <c r="B535" s="56"/>
      <c r="C535" s="56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spans="1:40">
      <c r="A536" s="22"/>
      <c r="B536" s="56"/>
      <c r="C536" s="56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spans="1:40">
      <c r="A537" s="22"/>
      <c r="B537" s="56"/>
      <c r="C537" s="56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spans="1:40">
      <c r="A538" s="22"/>
      <c r="B538" s="56"/>
      <c r="C538" s="56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spans="1:40" ht="15.75" thickBot="1">
      <c r="A539" s="22"/>
      <c r="B539" s="56"/>
      <c r="C539" s="66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spans="1:40">
      <c r="A540" s="22"/>
      <c r="B540" s="56"/>
      <c r="C540" s="72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spans="1:40">
      <c r="A541" s="22"/>
      <c r="B541" s="56"/>
      <c r="C541" s="72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spans="1:40">
      <c r="A542" s="22"/>
      <c r="B542" s="56"/>
      <c r="C542" s="72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spans="1:40">
      <c r="A543" s="22"/>
      <c r="B543" s="56"/>
      <c r="C543" s="72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spans="1:40">
      <c r="A544" s="22"/>
      <c r="B544" s="56"/>
      <c r="C544" s="72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spans="1:40">
      <c r="A545" s="22"/>
      <c r="B545" s="56"/>
      <c r="C545" s="72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spans="1:40">
      <c r="A546" s="22"/>
      <c r="B546" s="56"/>
      <c r="C546" s="72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spans="1:40">
      <c r="A547" s="22"/>
      <c r="B547" s="56"/>
      <c r="C547" s="72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spans="1:40">
      <c r="A548" s="22"/>
      <c r="B548" s="56"/>
      <c r="C548" s="72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spans="1:40">
      <c r="A549" s="22"/>
      <c r="B549" s="56"/>
      <c r="C549" s="72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spans="1:40">
      <c r="A550" s="22"/>
      <c r="B550" s="56"/>
      <c r="C550" s="72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spans="1:40">
      <c r="A551" s="22"/>
      <c r="B551" s="56"/>
      <c r="C551" s="72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spans="1:40">
      <c r="A552" s="22"/>
      <c r="B552" s="56"/>
      <c r="C552" s="72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spans="1:40">
      <c r="A553" s="22"/>
      <c r="B553" s="56"/>
      <c r="C553" s="72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spans="1:40">
      <c r="A554" s="22"/>
      <c r="B554" s="56"/>
      <c r="C554" s="72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spans="1:40">
      <c r="A555" s="22"/>
      <c r="B555" s="56"/>
      <c r="C555" s="72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spans="1:40">
      <c r="A556" s="22"/>
      <c r="B556" s="56"/>
      <c r="C556" s="72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spans="1:40">
      <c r="A557" s="22"/>
      <c r="B557" s="56"/>
      <c r="C557" s="72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spans="1:40">
      <c r="A558" s="22"/>
      <c r="B558" s="56"/>
      <c r="C558" s="72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spans="1:40">
      <c r="A559" s="22"/>
      <c r="B559" s="56"/>
      <c r="C559" s="72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spans="1:40">
      <c r="A560" s="22"/>
      <c r="B560" s="56"/>
      <c r="C560" s="72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spans="1:40">
      <c r="A561" s="22"/>
      <c r="B561" s="56"/>
      <c r="C561" s="72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spans="1:40">
      <c r="A562" s="22"/>
      <c r="B562" s="56"/>
      <c r="C562" s="72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spans="1:40">
      <c r="A563" s="22"/>
      <c r="B563" s="56"/>
      <c r="C563" s="72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spans="1:40">
      <c r="A564" s="22"/>
      <c r="B564" s="56"/>
      <c r="C564" s="72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spans="1:40">
      <c r="A565" s="22"/>
      <c r="B565" s="56"/>
      <c r="C565" s="72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spans="1:40">
      <c r="A566" s="22"/>
      <c r="B566" s="56"/>
      <c r="C566" s="72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spans="1:40">
      <c r="A567" s="22"/>
      <c r="B567" s="56"/>
      <c r="C567" s="72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spans="1:40">
      <c r="A568" s="22"/>
      <c r="B568" s="56"/>
      <c r="C568" s="72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spans="1:40">
      <c r="A569" s="22"/>
      <c r="B569" s="56"/>
      <c r="C569" s="72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spans="1:40">
      <c r="A570" s="22"/>
      <c r="B570" s="56"/>
      <c r="C570" s="72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spans="1:40">
      <c r="A571" s="22"/>
      <c r="B571" s="56"/>
      <c r="C571" s="72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spans="1:40">
      <c r="A572" s="22"/>
      <c r="B572" s="56"/>
      <c r="C572" s="72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spans="1:40">
      <c r="A573" s="22"/>
      <c r="B573" s="56"/>
      <c r="C573" s="72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spans="1:40">
      <c r="A574" s="22"/>
      <c r="B574" s="56"/>
      <c r="C574" s="72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spans="1:40">
      <c r="A575" s="22"/>
      <c r="B575" s="56"/>
      <c r="C575" s="72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spans="1:40">
      <c r="A576" s="22"/>
      <c r="B576" s="56"/>
      <c r="C576" s="72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spans="1:40">
      <c r="A577" s="22"/>
      <c r="B577" s="56"/>
      <c r="C577" s="72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spans="1:40">
      <c r="A578" s="22"/>
      <c r="B578" s="56"/>
      <c r="C578" s="72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spans="1:40">
      <c r="A579" s="22"/>
      <c r="B579" s="56"/>
      <c r="C579" s="72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spans="1:40">
      <c r="A580" s="22"/>
      <c r="B580" s="56"/>
      <c r="C580" s="72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spans="1:40">
      <c r="A581" s="22"/>
      <c r="B581" s="56"/>
      <c r="C581" s="72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spans="1:40">
      <c r="A582" s="22"/>
      <c r="B582" s="56"/>
      <c r="C582" s="72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spans="1:40">
      <c r="A583" s="22"/>
      <c r="B583" s="56"/>
      <c r="C583" s="72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spans="1:40">
      <c r="A584" s="22"/>
      <c r="B584" s="56"/>
      <c r="C584" s="72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spans="1:40">
      <c r="A585" s="22"/>
      <c r="B585" s="56"/>
      <c r="C585" s="72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spans="1:40">
      <c r="A586" s="22"/>
      <c r="B586" s="56"/>
      <c r="C586" s="72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spans="1:40">
      <c r="A587" s="22"/>
      <c r="B587" s="56"/>
      <c r="C587" s="72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spans="1:40">
      <c r="A588" s="22"/>
      <c r="B588" s="56"/>
      <c r="C588" s="72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spans="1:40">
      <c r="A589" s="22"/>
      <c r="B589" s="56"/>
      <c r="C589" s="72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spans="1:40">
      <c r="A590" s="22"/>
      <c r="B590" s="56"/>
      <c r="C590" s="72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spans="1:40">
      <c r="A591" s="22"/>
      <c r="B591" s="56"/>
      <c r="C591" s="72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spans="1:40">
      <c r="A592" s="22"/>
      <c r="B592" s="56"/>
      <c r="C592" s="72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spans="1:40">
      <c r="A593" s="22"/>
      <c r="B593" s="56"/>
      <c r="C593" s="72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spans="1:40">
      <c r="A594" s="22"/>
      <c r="B594" s="56"/>
      <c r="C594" s="72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spans="1:40">
      <c r="A595" s="22"/>
      <c r="B595" s="56"/>
      <c r="C595" s="72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spans="1:40">
      <c r="A596" s="22"/>
      <c r="B596" s="56"/>
      <c r="C596" s="72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spans="1:40">
      <c r="A597" s="22"/>
      <c r="B597" s="56"/>
      <c r="C597" s="72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spans="1:40">
      <c r="A598" s="22"/>
      <c r="B598" s="56"/>
      <c r="C598" s="72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spans="1:40">
      <c r="A599" s="22"/>
      <c r="B599" s="56"/>
      <c r="C599" s="72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spans="1:40">
      <c r="A600" s="22"/>
      <c r="B600" s="56"/>
      <c r="C600" s="72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spans="1:40">
      <c r="A601" s="22"/>
      <c r="B601" s="56"/>
      <c r="C601" s="72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spans="1:40">
      <c r="A602" s="22"/>
      <c r="B602" s="56"/>
      <c r="C602" s="72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spans="1:40">
      <c r="A603" s="22"/>
      <c r="B603" s="56"/>
      <c r="C603" s="72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spans="1:40">
      <c r="A604" s="22"/>
      <c r="B604" s="56"/>
      <c r="C604" s="72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spans="1:40">
      <c r="A605" s="22"/>
      <c r="B605" s="56"/>
      <c r="C605" s="72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spans="1:40">
      <c r="A606" s="22"/>
      <c r="B606" s="56"/>
      <c r="C606" s="72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spans="1:40">
      <c r="A607" s="22"/>
      <c r="B607" s="56"/>
      <c r="C607" s="72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spans="1:40">
      <c r="A608" s="22"/>
      <c r="B608" s="56"/>
      <c r="C608" s="72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spans="1:40">
      <c r="A609" s="22"/>
      <c r="B609" s="56"/>
      <c r="C609" s="72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spans="1:40">
      <c r="A610" s="22"/>
      <c r="B610" s="56"/>
      <c r="C610" s="72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spans="1:40">
      <c r="A611" s="22"/>
      <c r="B611" s="56"/>
      <c r="C611" s="72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spans="1:40">
      <c r="A612" s="22"/>
      <c r="B612" s="56"/>
      <c r="C612" s="72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spans="1:40">
      <c r="A613" s="22"/>
      <c r="B613" s="56"/>
      <c r="C613" s="72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spans="1:40">
      <c r="A614" s="22"/>
      <c r="B614" s="56"/>
      <c r="C614" s="72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spans="1:40">
      <c r="A615" s="22"/>
      <c r="B615" s="56"/>
      <c r="C615" s="72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spans="1:40">
      <c r="A616" s="22"/>
      <c r="B616" s="56"/>
      <c r="C616" s="72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spans="1:40">
      <c r="A617" s="22"/>
      <c r="B617" s="56"/>
      <c r="C617" s="72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spans="1:40">
      <c r="A618" s="22"/>
      <c r="B618" s="56"/>
      <c r="C618" s="72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spans="1:40">
      <c r="A619" s="22"/>
      <c r="B619" s="56"/>
      <c r="C619" s="72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spans="1:40">
      <c r="A620" s="22"/>
      <c r="B620" s="56"/>
      <c r="C620" s="72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spans="1:40">
      <c r="A621" s="22"/>
      <c r="B621" s="56"/>
      <c r="C621" s="72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spans="1:40">
      <c r="A622" s="22"/>
      <c r="B622" s="56"/>
      <c r="C622" s="72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spans="1:40">
      <c r="A623" s="22"/>
      <c r="B623" s="56"/>
      <c r="C623" s="72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spans="1:40">
      <c r="A624" s="22"/>
      <c r="B624" s="56"/>
      <c r="C624" s="72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spans="1:40">
      <c r="A625" s="22"/>
      <c r="B625" s="56"/>
      <c r="C625" s="72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spans="1:40">
      <c r="A626" s="22"/>
      <c r="B626" s="56"/>
      <c r="C626" s="72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spans="1:40">
      <c r="A627" s="22"/>
      <c r="B627" s="56"/>
      <c r="C627" s="72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spans="1:40">
      <c r="A628" s="22"/>
      <c r="B628" s="56"/>
      <c r="C628" s="72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spans="1:40">
      <c r="A629" s="22"/>
      <c r="B629" s="56"/>
      <c r="C629" s="72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spans="1:40">
      <c r="A630" s="22"/>
      <c r="B630" s="56"/>
      <c r="C630" s="72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spans="1:40">
      <c r="A631" s="22"/>
      <c r="B631" s="56"/>
      <c r="C631" s="72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spans="1:40">
      <c r="A632" s="22"/>
      <c r="B632" s="56"/>
      <c r="C632" s="72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spans="1:40">
      <c r="A633" s="22"/>
      <c r="B633" s="56"/>
      <c r="C633" s="72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0">
      <c r="A634" s="22"/>
      <c r="B634" s="56"/>
      <c r="C634" s="72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spans="1:40">
      <c r="A635" s="22"/>
      <c r="B635" s="56"/>
      <c r="C635" s="72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spans="1:40">
      <c r="A636" s="22"/>
      <c r="B636" s="56"/>
      <c r="C636" s="72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spans="1:40">
      <c r="A637" s="22"/>
      <c r="B637" s="56"/>
      <c r="C637" s="72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spans="1:40">
      <c r="A638" s="22"/>
      <c r="B638" s="56"/>
      <c r="C638" s="72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spans="1:40">
      <c r="A639" s="22"/>
      <c r="B639" s="56"/>
      <c r="C639" s="72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spans="1:40">
      <c r="A640" s="22"/>
      <c r="B640" s="56"/>
      <c r="C640" s="72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spans="1:40">
      <c r="A641" s="22"/>
      <c r="B641" s="56"/>
      <c r="C641" s="72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spans="1:40">
      <c r="A642" s="22"/>
      <c r="B642" s="56"/>
      <c r="C642" s="72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spans="1:40">
      <c r="A643" s="22"/>
      <c r="B643" s="56"/>
      <c r="C643" s="72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spans="1:40">
      <c r="A644" s="22"/>
      <c r="B644" s="56"/>
      <c r="C644" s="72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spans="1:40">
      <c r="A645" s="22"/>
      <c r="B645" s="56"/>
      <c r="C645" s="72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spans="1:40">
      <c r="A646" s="22"/>
      <c r="B646" s="56"/>
      <c r="C646" s="72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spans="1:40">
      <c r="A647" s="22"/>
      <c r="B647" s="56"/>
      <c r="C647" s="72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spans="1:40">
      <c r="A648" s="22"/>
      <c r="B648" s="56"/>
      <c r="C648" s="72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spans="1:40">
      <c r="A649" s="22"/>
      <c r="B649" s="56"/>
      <c r="C649" s="72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spans="1:40">
      <c r="A650" s="22"/>
      <c r="B650" s="56"/>
      <c r="C650" s="72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spans="1:40">
      <c r="A651" s="22"/>
      <c r="B651" s="56"/>
      <c r="C651" s="72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spans="1:40">
      <c r="A652" s="22"/>
      <c r="B652" s="56"/>
      <c r="C652" s="72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spans="1:40">
      <c r="A653" s="22"/>
      <c r="B653" s="56"/>
      <c r="C653" s="72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spans="1:40">
      <c r="A654" s="22"/>
      <c r="B654" s="56"/>
      <c r="C654" s="72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spans="1:40">
      <c r="A655" s="22"/>
      <c r="B655" s="56"/>
      <c r="C655" s="72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spans="1:40">
      <c r="A656" s="22"/>
      <c r="B656" s="56"/>
      <c r="C656" s="72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spans="1:40">
      <c r="A657" s="22"/>
      <c r="B657" s="56"/>
      <c r="C657" s="72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spans="1:40">
      <c r="A658" s="22"/>
      <c r="B658" s="56"/>
      <c r="C658" s="72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spans="1:40">
      <c r="A659" s="22"/>
      <c r="B659" s="56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spans="1:40">
      <c r="A660" s="22"/>
      <c r="B660" s="56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spans="1:40">
      <c r="A661" s="22"/>
      <c r="B661" s="56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spans="1:40">
      <c r="A662" s="22"/>
      <c r="B662" s="56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spans="1:40">
      <c r="A663" s="22"/>
      <c r="B663" s="56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spans="1:40">
      <c r="A664" s="22"/>
      <c r="B664" s="56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spans="1:40">
      <c r="A665" s="22"/>
      <c r="B665" s="56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spans="1:40">
      <c r="A666" s="22"/>
      <c r="B666" s="56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spans="1:40">
      <c r="A667" s="22"/>
      <c r="B667" s="56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spans="1:40">
      <c r="A668" s="22"/>
      <c r="B668" s="56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spans="1:40">
      <c r="A669" s="22"/>
      <c r="B669" s="56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spans="1:40">
      <c r="A670" s="22"/>
      <c r="B670" s="56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spans="1:40">
      <c r="A671" s="22"/>
      <c r="B671" s="56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spans="1:40">
      <c r="A672" s="22"/>
      <c r="B672" s="56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spans="1:40">
      <c r="A673" s="22"/>
      <c r="B673" s="56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spans="1:40">
      <c r="A674" s="22"/>
      <c r="B674" s="56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spans="1:40">
      <c r="A675" s="22"/>
      <c r="B675" s="56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spans="1:40">
      <c r="A676" s="22"/>
      <c r="B676" s="56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spans="1:40">
      <c r="A677" s="22"/>
      <c r="B677" s="56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spans="1:40">
      <c r="A678" s="22"/>
      <c r="B678" s="56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spans="1:40">
      <c r="A679" s="22"/>
      <c r="B679" s="56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spans="1:40">
      <c r="A680" s="22"/>
      <c r="B680" s="56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spans="1:40">
      <c r="A681" s="22"/>
      <c r="B681" s="56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spans="1:40">
      <c r="A682" s="22"/>
      <c r="B682" s="56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spans="1:40">
      <c r="A683" s="22"/>
      <c r="B683" s="56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spans="1:40">
      <c r="A684" s="22"/>
      <c r="B684" s="56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spans="1:40">
      <c r="A685" s="22"/>
      <c r="B685" s="56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spans="1:40">
      <c r="A686" s="22"/>
      <c r="B686" s="56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spans="1:40">
      <c r="A687" s="22"/>
      <c r="B687" s="56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spans="1:40">
      <c r="A688" s="22"/>
      <c r="B688" s="56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spans="1:40">
      <c r="A689" s="22"/>
      <c r="B689" s="56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spans="1:40">
      <c r="A690" s="22"/>
      <c r="B690" s="56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spans="1:40">
      <c r="A691" s="22"/>
      <c r="B691" s="56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spans="1:40">
      <c r="A692" s="22"/>
      <c r="B692" s="56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spans="1:40">
      <c r="A693" s="22"/>
      <c r="B693" s="56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spans="1:40">
      <c r="A694" s="22"/>
      <c r="B694" s="56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spans="1:40">
      <c r="A695" s="22"/>
      <c r="B695" s="56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spans="1:40">
      <c r="A696" s="22"/>
      <c r="B696" s="56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spans="1:40">
      <c r="A697" s="22"/>
      <c r="B697" s="56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spans="1:40">
      <c r="A698" s="22"/>
      <c r="B698" s="56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spans="1:40">
      <c r="A699" s="22"/>
      <c r="B699" s="56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spans="1:40">
      <c r="A700" s="22"/>
      <c r="B700" s="56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spans="1:40">
      <c r="A701" s="22"/>
      <c r="B701" s="56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spans="1:40">
      <c r="A702" s="22"/>
      <c r="B702" s="56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spans="1:40">
      <c r="A703" s="22"/>
      <c r="B703" s="56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spans="1:40">
      <c r="A704" s="22"/>
      <c r="B704" s="56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spans="1:40">
      <c r="A705" s="22"/>
      <c r="B705" s="56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spans="1:40">
      <c r="A706" s="22"/>
      <c r="B706" s="56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spans="1:40">
      <c r="A707" s="22"/>
      <c r="B707" s="56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spans="1:40">
      <c r="A708" s="22"/>
      <c r="B708" s="56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spans="1:40">
      <c r="A709" s="22"/>
      <c r="B709" s="56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spans="1:40">
      <c r="A710" s="22"/>
      <c r="B710" s="56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spans="1:40">
      <c r="A711" s="22"/>
      <c r="B711" s="56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spans="1:40">
      <c r="A712" s="22"/>
      <c r="B712" s="56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spans="1:40">
      <c r="A713" s="22"/>
      <c r="B713" s="56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spans="1:40">
      <c r="A714" s="22"/>
      <c r="B714" s="56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spans="1:40">
      <c r="A715" s="22"/>
      <c r="B715" s="56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spans="1:40">
      <c r="A716" s="22"/>
      <c r="B716" s="56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spans="1:40">
      <c r="A717" s="22"/>
      <c r="B717" s="56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spans="1:40">
      <c r="A718" s="22"/>
      <c r="B718" s="56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spans="1:40">
      <c r="A719" s="22"/>
      <c r="B719" s="56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spans="1:40">
      <c r="A720" s="22"/>
      <c r="B720" s="56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spans="1:40">
      <c r="A721" s="22"/>
      <c r="B721" s="56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spans="1:40">
      <c r="A722" s="22"/>
      <c r="B722" s="56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spans="1:40">
      <c r="A723" s="22"/>
      <c r="B723" s="56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spans="1:40">
      <c r="A724" s="22"/>
      <c r="B724" s="56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spans="1:40">
      <c r="A725" s="22"/>
      <c r="B725" s="56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spans="1:40">
      <c r="A726" s="22"/>
      <c r="B726" s="56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spans="1:40">
      <c r="A727" s="22"/>
      <c r="B727" s="56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spans="1:40">
      <c r="A728" s="22"/>
      <c r="B728" s="56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spans="1:40">
      <c r="A729" s="22"/>
      <c r="B729" s="56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spans="1:40">
      <c r="A730" s="22"/>
      <c r="B730" s="56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spans="1:40">
      <c r="A731" s="22"/>
      <c r="B731" s="56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spans="1:40">
      <c r="A732" s="22"/>
      <c r="B732" s="56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spans="1:40">
      <c r="A733" s="22"/>
      <c r="B733" s="56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spans="1:40">
      <c r="A734" s="22"/>
      <c r="B734" s="56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spans="1:40">
      <c r="A735" s="22"/>
      <c r="B735" s="56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spans="1:40">
      <c r="A736" s="22"/>
      <c r="B736" s="56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spans="1:40">
      <c r="A737" s="22"/>
      <c r="B737" s="56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spans="1:40">
      <c r="A738" s="22"/>
      <c r="B738" s="56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spans="1:40">
      <c r="A739" s="22"/>
      <c r="B739" s="56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spans="1:40">
      <c r="A740" s="22"/>
      <c r="B740" s="56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spans="1:40">
      <c r="A741" s="22"/>
      <c r="B741" s="56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spans="1:40">
      <c r="A742" s="22"/>
      <c r="B742" s="56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spans="1:40">
      <c r="A743" s="22"/>
      <c r="B743" s="56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</row>
    <row r="744" spans="1:40">
      <c r="A744" s="22"/>
      <c r="B744" s="56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</row>
    <row r="745" spans="1:40">
      <c r="A745" s="22"/>
      <c r="B745" s="56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</row>
    <row r="746" spans="1:40">
      <c r="A746" s="22"/>
      <c r="B746" s="56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</row>
    <row r="747" spans="1:40" ht="15" customHeight="1">
      <c r="A747" s="22"/>
      <c r="B747" s="56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</row>
    <row r="748" spans="1:40">
      <c r="A748" s="22"/>
      <c r="B748" s="56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</row>
    <row r="749" spans="1:40">
      <c r="A749" s="22"/>
      <c r="B749" s="56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</row>
    <row r="750" spans="1:40">
      <c r="A750" s="22"/>
      <c r="B750" s="56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</row>
    <row r="751" spans="1:40">
      <c r="A751" s="22"/>
      <c r="B751" s="56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</row>
    <row r="752" spans="1:40">
      <c r="A752" s="22"/>
      <c r="B752" s="56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</row>
    <row r="753" spans="1:40">
      <c r="A753" s="22"/>
      <c r="B753" s="56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</row>
    <row r="754" spans="1:40" ht="15.75" customHeight="1">
      <c r="A754" s="22"/>
      <c r="B754" s="56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</row>
    <row r="755" spans="1:40">
      <c r="A755" s="22"/>
      <c r="B755" s="56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</row>
    <row r="756" spans="1:40" ht="15.75" thickBot="1">
      <c r="A756" s="22"/>
      <c r="B756" s="66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</row>
    <row r="757" spans="1:40">
      <c r="A757" s="88"/>
      <c r="B757" s="72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</row>
    <row r="758" spans="1:40">
      <c r="A758" s="88"/>
      <c r="B758" s="72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</row>
    <row r="759" spans="1:40">
      <c r="A759" s="88"/>
      <c r="B759" s="72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</row>
    <row r="760" spans="1:40">
      <c r="A760" s="88"/>
      <c r="B760" s="72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</row>
    <row r="761" spans="1:40">
      <c r="A761" s="88"/>
      <c r="B761" s="72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</row>
    <row r="762" spans="1:40">
      <c r="A762" s="88"/>
      <c r="B762" s="72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</row>
    <row r="763" spans="1:40">
      <c r="A763" s="88"/>
      <c r="B763" s="72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</row>
    <row r="764" spans="1:40">
      <c r="A764" s="88"/>
      <c r="B764" s="72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</row>
    <row r="765" spans="1:40">
      <c r="A765" s="72"/>
      <c r="B765" s="72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</row>
    <row r="766" spans="1:40">
      <c r="A766" s="72"/>
      <c r="B766" s="72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</row>
    <row r="767" spans="1:40">
      <c r="A767" s="72"/>
      <c r="B767" s="72"/>
    </row>
    <row r="768" spans="1:40">
      <c r="A768" s="72"/>
      <c r="B768" s="72"/>
    </row>
    <row r="769" spans="1:27" s="34" customFormat="1">
      <c r="A769" s="88"/>
      <c r="B769" s="72"/>
      <c r="R769"/>
      <c r="S769"/>
      <c r="T769"/>
      <c r="U769"/>
      <c r="V769"/>
      <c r="W769"/>
      <c r="X769"/>
      <c r="Y769"/>
      <c r="Z769"/>
      <c r="AA769"/>
    </row>
    <row r="770" spans="1:27" s="34" customFormat="1">
      <c r="A770" s="88"/>
      <c r="B770" s="72"/>
      <c r="R770"/>
      <c r="S770"/>
      <c r="T770"/>
      <c r="U770"/>
      <c r="V770"/>
      <c r="W770"/>
      <c r="X770"/>
      <c r="Y770"/>
      <c r="Z770"/>
      <c r="AA770"/>
    </row>
    <row r="771" spans="1:27" s="34" customFormat="1">
      <c r="A771" s="88"/>
      <c r="B771" s="72"/>
      <c r="R771"/>
      <c r="S771"/>
      <c r="T771"/>
      <c r="U771"/>
      <c r="V771"/>
      <c r="W771"/>
      <c r="X771"/>
      <c r="Y771"/>
      <c r="Z771"/>
      <c r="AA771"/>
    </row>
    <row r="772" spans="1:27" s="34" customFormat="1">
      <c r="A772" s="88"/>
      <c r="B772" s="72"/>
      <c r="R772"/>
      <c r="S772"/>
      <c r="T772"/>
      <c r="U772"/>
      <c r="V772"/>
      <c r="W772"/>
      <c r="X772"/>
      <c r="Y772"/>
      <c r="Z772"/>
      <c r="AA772"/>
    </row>
    <row r="773" spans="1:27" s="34" customFormat="1">
      <c r="A773" s="88"/>
      <c r="B773" s="72"/>
      <c r="R773"/>
      <c r="S773"/>
      <c r="T773"/>
      <c r="U773"/>
      <c r="V773"/>
      <c r="W773"/>
      <c r="X773"/>
      <c r="Y773"/>
      <c r="Z773"/>
      <c r="AA773"/>
    </row>
    <row r="774" spans="1:27" s="34" customFormat="1">
      <c r="A774" s="88"/>
      <c r="B774" s="72"/>
      <c r="R774"/>
      <c r="S774"/>
      <c r="T774"/>
      <c r="U774"/>
      <c r="V774"/>
      <c r="W774"/>
      <c r="X774"/>
      <c r="Y774"/>
      <c r="Z774"/>
      <c r="AA774"/>
    </row>
    <row r="775" spans="1:27" s="34" customFormat="1">
      <c r="A775" s="88"/>
      <c r="B775" s="72"/>
      <c r="R775"/>
      <c r="S775"/>
      <c r="T775"/>
      <c r="U775"/>
      <c r="V775"/>
      <c r="W775"/>
      <c r="X775"/>
      <c r="Y775"/>
      <c r="Z775"/>
      <c r="AA775"/>
    </row>
    <row r="776" spans="1:27" s="34" customFormat="1">
      <c r="A776" s="72"/>
      <c r="B776" s="72"/>
      <c r="R776"/>
      <c r="S776"/>
      <c r="T776"/>
      <c r="U776"/>
      <c r="V776"/>
      <c r="W776"/>
      <c r="X776"/>
      <c r="Y776"/>
      <c r="Z776"/>
      <c r="AA776"/>
    </row>
    <row r="777" spans="1:27" s="34" customFormat="1">
      <c r="A777" s="72"/>
      <c r="B777" s="72"/>
      <c r="R777"/>
      <c r="S777"/>
      <c r="T777"/>
      <c r="U777"/>
      <c r="V777"/>
      <c r="W777"/>
      <c r="X777"/>
      <c r="Y777"/>
      <c r="Z777"/>
      <c r="AA777"/>
    </row>
    <row r="778" spans="1:27" s="34" customFormat="1">
      <c r="A778" s="88"/>
      <c r="B778" s="72"/>
      <c r="R778"/>
      <c r="S778"/>
      <c r="T778"/>
      <c r="U778"/>
      <c r="V778"/>
      <c r="W778"/>
      <c r="X778"/>
      <c r="Y778"/>
      <c r="Z778"/>
      <c r="AA778"/>
    </row>
    <row r="779" spans="1:27" s="34" customFormat="1">
      <c r="A779" s="88"/>
      <c r="B779" s="72"/>
      <c r="R779"/>
      <c r="S779"/>
      <c r="T779"/>
      <c r="U779"/>
      <c r="V779"/>
      <c r="W779"/>
      <c r="X779"/>
      <c r="Y779"/>
      <c r="Z779"/>
      <c r="AA779"/>
    </row>
    <row r="780" spans="1:27" s="34" customFormat="1">
      <c r="A780" s="88"/>
      <c r="B780" s="72"/>
      <c r="R780"/>
      <c r="S780"/>
      <c r="T780"/>
      <c r="U780"/>
      <c r="V780"/>
      <c r="W780"/>
      <c r="X780"/>
      <c r="Y780"/>
      <c r="Z780"/>
      <c r="AA780"/>
    </row>
    <row r="781" spans="1:27" s="34" customFormat="1">
      <c r="B781" s="72"/>
      <c r="R781"/>
      <c r="S781"/>
      <c r="T781"/>
      <c r="U781"/>
      <c r="V781"/>
      <c r="W781"/>
      <c r="X781"/>
      <c r="Y781"/>
      <c r="Z781"/>
      <c r="AA781"/>
    </row>
    <row r="782" spans="1:27" s="34" customFormat="1">
      <c r="B782" s="72"/>
      <c r="R782"/>
      <c r="S782"/>
      <c r="T782"/>
      <c r="U782"/>
      <c r="V782"/>
      <c r="W782"/>
      <c r="X782"/>
      <c r="Y782"/>
      <c r="Z782"/>
      <c r="AA782"/>
    </row>
    <row r="783" spans="1:27" s="34" customFormat="1">
      <c r="B783" s="72"/>
      <c r="R783"/>
      <c r="S783"/>
      <c r="T783"/>
      <c r="U783"/>
      <c r="V783"/>
      <c r="W783"/>
      <c r="X783"/>
      <c r="Y783"/>
      <c r="Z783"/>
      <c r="AA783"/>
    </row>
    <row r="784" spans="1:27" s="34" customFormat="1">
      <c r="B784" s="72"/>
      <c r="R784"/>
      <c r="S784"/>
      <c r="T784"/>
      <c r="U784"/>
      <c r="V784"/>
      <c r="W784"/>
      <c r="X784"/>
      <c r="Y784"/>
      <c r="Z784"/>
      <c r="AA784"/>
    </row>
    <row r="785" spans="2:27" s="34" customFormat="1">
      <c r="B785" s="72"/>
      <c r="R785"/>
      <c r="S785"/>
      <c r="T785"/>
      <c r="U785"/>
      <c r="V785"/>
      <c r="W785"/>
      <c r="X785"/>
      <c r="Y785"/>
      <c r="Z785"/>
      <c r="AA785"/>
    </row>
    <row r="786" spans="2:27" s="34" customFormat="1">
      <c r="B786" s="72"/>
      <c r="R786"/>
      <c r="S786"/>
      <c r="T786"/>
      <c r="U786"/>
      <c r="V786"/>
      <c r="W786"/>
      <c r="X786"/>
      <c r="Y786"/>
      <c r="Z786"/>
      <c r="AA786"/>
    </row>
    <row r="787" spans="2:27" s="34" customFormat="1">
      <c r="B787" s="72"/>
      <c r="R787"/>
      <c r="S787"/>
      <c r="T787"/>
      <c r="U787"/>
      <c r="V787"/>
      <c r="W787"/>
      <c r="X787"/>
      <c r="Y787"/>
      <c r="Z787"/>
      <c r="AA787"/>
    </row>
    <row r="788" spans="2:27" s="34" customFormat="1">
      <c r="B788" s="72"/>
      <c r="R788"/>
      <c r="S788"/>
      <c r="T788"/>
      <c r="U788"/>
      <c r="V788"/>
      <c r="W788"/>
      <c r="X788"/>
      <c r="Y788"/>
      <c r="Z788"/>
      <c r="AA788"/>
    </row>
    <row r="789" spans="2:27" s="34" customFormat="1">
      <c r="B789" s="72"/>
      <c r="R789"/>
      <c r="S789"/>
      <c r="T789"/>
      <c r="U789"/>
      <c r="V789"/>
      <c r="W789"/>
      <c r="X789"/>
      <c r="Y789"/>
      <c r="Z789"/>
      <c r="AA789"/>
    </row>
    <row r="790" spans="2:27" s="34" customFormat="1">
      <c r="B790" s="72"/>
      <c r="R790"/>
      <c r="S790"/>
      <c r="T790"/>
      <c r="U790"/>
      <c r="V790"/>
      <c r="W790"/>
      <c r="X790"/>
      <c r="Y790"/>
      <c r="Z790"/>
      <c r="AA790"/>
    </row>
    <row r="791" spans="2:27" s="34" customFormat="1">
      <c r="B791" s="72"/>
      <c r="R791"/>
      <c r="S791"/>
      <c r="T791"/>
      <c r="U791"/>
      <c r="V791"/>
      <c r="W791"/>
      <c r="X791"/>
      <c r="Y791"/>
      <c r="Z791"/>
      <c r="AA791"/>
    </row>
    <row r="792" spans="2:27" s="34" customFormat="1">
      <c r="B792" s="72"/>
      <c r="R792"/>
      <c r="S792"/>
      <c r="T792"/>
      <c r="U792"/>
      <c r="V792"/>
      <c r="W792"/>
      <c r="X792"/>
      <c r="Y792"/>
      <c r="Z792"/>
      <c r="AA792"/>
    </row>
    <row r="793" spans="2:27" s="34" customFormat="1">
      <c r="B793" s="72"/>
      <c r="R793"/>
      <c r="S793"/>
      <c r="T793"/>
      <c r="U793"/>
      <c r="V793"/>
      <c r="W793"/>
      <c r="X793"/>
      <c r="Y793"/>
      <c r="Z793"/>
      <c r="AA793"/>
    </row>
    <row r="794" spans="2:27" s="34" customFormat="1">
      <c r="B794" s="72"/>
      <c r="R794"/>
      <c r="S794"/>
      <c r="T794"/>
      <c r="U794"/>
      <c r="V794"/>
      <c r="W794"/>
      <c r="X794"/>
      <c r="Y794"/>
      <c r="Z794"/>
      <c r="AA794"/>
    </row>
    <row r="795" spans="2:27" s="34" customFormat="1">
      <c r="B795" s="72"/>
      <c r="R795"/>
      <c r="S795"/>
      <c r="T795"/>
      <c r="U795"/>
      <c r="V795"/>
      <c r="W795"/>
      <c r="X795"/>
      <c r="Y795"/>
      <c r="Z795"/>
      <c r="AA795"/>
    </row>
    <row r="796" spans="2:27" s="34" customFormat="1">
      <c r="B796" s="72"/>
      <c r="R796"/>
      <c r="S796"/>
      <c r="T796"/>
      <c r="U796"/>
      <c r="V796"/>
      <c r="W796"/>
      <c r="X796"/>
      <c r="Y796"/>
      <c r="Z796"/>
      <c r="AA796"/>
    </row>
    <row r="797" spans="2:27" s="34" customFormat="1">
      <c r="B797" s="72"/>
      <c r="R797"/>
      <c r="S797"/>
      <c r="T797"/>
      <c r="U797"/>
      <c r="V797"/>
      <c r="W797"/>
      <c r="X797"/>
      <c r="Y797"/>
      <c r="Z797"/>
      <c r="AA797"/>
    </row>
    <row r="798" spans="2:27" s="34" customFormat="1">
      <c r="B798" s="72"/>
      <c r="R798"/>
      <c r="S798"/>
      <c r="T798"/>
      <c r="U798"/>
      <c r="V798"/>
      <c r="W798"/>
      <c r="X798"/>
      <c r="Y798"/>
      <c r="Z798"/>
      <c r="AA798"/>
    </row>
    <row r="799" spans="2:27" s="34" customFormat="1">
      <c r="B799" s="72"/>
      <c r="R799"/>
      <c r="S799"/>
      <c r="T799"/>
      <c r="U799"/>
      <c r="V799"/>
      <c r="W799"/>
      <c r="X799"/>
      <c r="Y799"/>
      <c r="Z799"/>
      <c r="AA799"/>
    </row>
    <row r="800" spans="2:27" s="34" customFormat="1">
      <c r="B800" s="72"/>
      <c r="R800"/>
      <c r="S800"/>
      <c r="T800"/>
      <c r="U800"/>
      <c r="V800"/>
      <c r="W800"/>
      <c r="X800"/>
      <c r="Y800"/>
      <c r="Z800"/>
      <c r="AA800"/>
    </row>
    <row r="801" spans="2:27" s="34" customFormat="1">
      <c r="B801" s="72"/>
      <c r="R801"/>
      <c r="S801"/>
      <c r="T801"/>
      <c r="U801"/>
      <c r="V801"/>
      <c r="W801"/>
      <c r="X801"/>
      <c r="Y801"/>
      <c r="Z801"/>
      <c r="AA801"/>
    </row>
    <row r="802" spans="2:27" s="34" customFormat="1">
      <c r="B802" s="72"/>
      <c r="R802"/>
      <c r="S802"/>
      <c r="T802"/>
      <c r="U802"/>
      <c r="V802"/>
      <c r="W802"/>
      <c r="X802"/>
      <c r="Y802"/>
      <c r="Z802"/>
      <c r="AA802"/>
    </row>
    <row r="803" spans="2:27" s="34" customFormat="1">
      <c r="B803" s="72"/>
      <c r="R803"/>
      <c r="S803"/>
      <c r="T803"/>
      <c r="U803"/>
      <c r="V803"/>
      <c r="W803"/>
      <c r="X803"/>
      <c r="Y803"/>
      <c r="Z803"/>
      <c r="AA803"/>
    </row>
    <row r="804" spans="2:27" s="34" customFormat="1">
      <c r="B804" s="72"/>
      <c r="R804"/>
      <c r="S804"/>
      <c r="T804"/>
      <c r="U804"/>
      <c r="V804"/>
      <c r="W804"/>
      <c r="X804"/>
      <c r="Y804"/>
      <c r="Z804"/>
      <c r="AA804"/>
    </row>
    <row r="805" spans="2:27" s="34" customFormat="1">
      <c r="B805" s="72"/>
      <c r="R805"/>
      <c r="S805"/>
      <c r="T805"/>
      <c r="U805"/>
      <c r="V805"/>
      <c r="W805"/>
      <c r="X805"/>
      <c r="Y805"/>
      <c r="Z805"/>
      <c r="AA805"/>
    </row>
    <row r="806" spans="2:27" s="34" customFormat="1">
      <c r="B806" s="72"/>
      <c r="R806"/>
      <c r="S806"/>
      <c r="T806"/>
      <c r="U806"/>
      <c r="V806"/>
      <c r="W806"/>
      <c r="X806"/>
      <c r="Y806"/>
      <c r="Z806"/>
      <c r="AA806"/>
    </row>
    <row r="807" spans="2:27" s="34" customFormat="1">
      <c r="B807" s="72"/>
      <c r="R807"/>
      <c r="S807"/>
      <c r="T807"/>
      <c r="U807"/>
      <c r="V807"/>
      <c r="W807"/>
      <c r="X807"/>
      <c r="Y807"/>
      <c r="Z807"/>
      <c r="AA807"/>
    </row>
    <row r="808" spans="2:27" s="34" customFormat="1">
      <c r="B808" s="72"/>
      <c r="R808"/>
      <c r="S808"/>
      <c r="T808"/>
      <c r="U808"/>
      <c r="V808"/>
      <c r="W808"/>
      <c r="X808"/>
      <c r="Y808"/>
      <c r="Z808"/>
      <c r="AA808"/>
    </row>
    <row r="809" spans="2:27" s="34" customFormat="1">
      <c r="B809" s="72"/>
      <c r="R809"/>
      <c r="S809"/>
      <c r="T809"/>
      <c r="U809"/>
      <c r="V809"/>
      <c r="W809"/>
      <c r="X809"/>
      <c r="Y809"/>
      <c r="Z809"/>
      <c r="AA809"/>
    </row>
    <row r="810" spans="2:27" s="34" customFormat="1">
      <c r="B810" s="72"/>
      <c r="R810"/>
      <c r="S810"/>
      <c r="T810"/>
      <c r="U810"/>
      <c r="V810"/>
      <c r="W810"/>
      <c r="X810"/>
      <c r="Y810"/>
      <c r="Z810"/>
      <c r="AA810"/>
    </row>
    <row r="811" spans="2:27" s="34" customFormat="1">
      <c r="B811" s="72"/>
      <c r="R811"/>
      <c r="S811"/>
      <c r="T811"/>
      <c r="U811"/>
      <c r="V811"/>
      <c r="W811"/>
      <c r="X811"/>
      <c r="Y811"/>
      <c r="Z811"/>
      <c r="AA811"/>
    </row>
    <row r="812" spans="2:27" s="34" customFormat="1">
      <c r="B812" s="72"/>
      <c r="R812"/>
      <c r="S812"/>
      <c r="T812"/>
      <c r="U812"/>
      <c r="V812"/>
      <c r="W812"/>
      <c r="X812"/>
      <c r="Y812"/>
      <c r="Z812"/>
      <c r="AA812"/>
    </row>
    <row r="813" spans="2:27" s="34" customFormat="1">
      <c r="B813" s="72"/>
      <c r="R813"/>
      <c r="S813"/>
      <c r="T813"/>
      <c r="U813"/>
      <c r="V813"/>
      <c r="W813"/>
      <c r="X813"/>
      <c r="Y813"/>
      <c r="Z813"/>
      <c r="AA813"/>
    </row>
    <row r="814" spans="2:27" s="34" customFormat="1">
      <c r="B814" s="72"/>
      <c r="R814"/>
      <c r="S814"/>
      <c r="T814"/>
      <c r="U814"/>
      <c r="V814"/>
      <c r="W814"/>
      <c r="X814"/>
      <c r="Y814"/>
      <c r="Z814"/>
      <c r="AA814"/>
    </row>
    <row r="815" spans="2:27" s="34" customFormat="1">
      <c r="B815" s="72"/>
      <c r="R815"/>
      <c r="S815"/>
      <c r="T815"/>
      <c r="U815"/>
      <c r="V815"/>
      <c r="W815"/>
      <c r="X815"/>
      <c r="Y815"/>
      <c r="Z815"/>
      <c r="AA815"/>
    </row>
    <row r="816" spans="2:27" s="34" customFormat="1">
      <c r="B816" s="72"/>
      <c r="R816"/>
      <c r="S816"/>
      <c r="T816"/>
      <c r="U816"/>
      <c r="V816"/>
      <c r="W816"/>
      <c r="X816"/>
      <c r="Y816"/>
      <c r="Z816"/>
      <c r="AA816"/>
    </row>
    <row r="817" spans="2:27" s="34" customFormat="1">
      <c r="B817" s="72"/>
      <c r="R817"/>
      <c r="S817"/>
      <c r="T817"/>
      <c r="U817"/>
      <c r="V817"/>
      <c r="W817"/>
      <c r="X817"/>
      <c r="Y817"/>
      <c r="Z817"/>
      <c r="AA817"/>
    </row>
    <row r="818" spans="2:27" s="34" customFormat="1">
      <c r="B818" s="72"/>
      <c r="R818"/>
      <c r="S818"/>
      <c r="T818"/>
      <c r="U818"/>
      <c r="V818"/>
      <c r="W818"/>
      <c r="X818"/>
      <c r="Y818"/>
      <c r="Z818"/>
      <c r="AA818"/>
    </row>
    <row r="819" spans="2:27" s="34" customFormat="1">
      <c r="B819" s="72"/>
      <c r="R819"/>
      <c r="S819"/>
      <c r="T819"/>
      <c r="U819"/>
      <c r="V819"/>
      <c r="W819"/>
      <c r="X819"/>
      <c r="Y819"/>
      <c r="Z819"/>
      <c r="AA819"/>
    </row>
    <row r="820" spans="2:27" s="34" customFormat="1">
      <c r="B820" s="72"/>
      <c r="R820"/>
      <c r="S820"/>
      <c r="T820"/>
      <c r="U820"/>
      <c r="V820"/>
      <c r="W820"/>
      <c r="X820"/>
      <c r="Y820"/>
      <c r="Z820"/>
      <c r="AA820"/>
    </row>
    <row r="821" spans="2:27" s="34" customFormat="1">
      <c r="B821" s="72"/>
      <c r="R821"/>
      <c r="S821"/>
      <c r="T821"/>
      <c r="U821"/>
      <c r="V821"/>
      <c r="W821"/>
      <c r="X821"/>
      <c r="Y821"/>
      <c r="Z821"/>
      <c r="AA821"/>
    </row>
    <row r="822" spans="2:27" s="34" customFormat="1">
      <c r="B822" s="72"/>
      <c r="R822"/>
      <c r="S822"/>
      <c r="T822"/>
      <c r="U822"/>
      <c r="V822"/>
      <c r="W822"/>
      <c r="X822"/>
      <c r="Y822"/>
      <c r="Z822"/>
      <c r="AA822"/>
    </row>
    <row r="823" spans="2:27" s="34" customFormat="1">
      <c r="B823" s="72"/>
      <c r="R823"/>
      <c r="S823"/>
      <c r="T823"/>
      <c r="U823"/>
      <c r="V823"/>
      <c r="W823"/>
      <c r="X823"/>
      <c r="Y823"/>
      <c r="Z823"/>
      <c r="AA823"/>
    </row>
    <row r="824" spans="2:27" s="34" customFormat="1">
      <c r="B824" s="72"/>
      <c r="R824"/>
      <c r="S824"/>
      <c r="T824"/>
      <c r="U824"/>
      <c r="V824"/>
      <c r="W824"/>
      <c r="X824"/>
      <c r="Y824"/>
      <c r="Z824"/>
      <c r="AA824"/>
    </row>
    <row r="825" spans="2:27" s="34" customFormat="1">
      <c r="B825" s="72"/>
      <c r="R825"/>
      <c r="S825"/>
      <c r="T825"/>
      <c r="U825"/>
      <c r="V825"/>
      <c r="W825"/>
      <c r="X825"/>
      <c r="Y825"/>
      <c r="Z825"/>
      <c r="AA825"/>
    </row>
    <row r="826" spans="2:27" s="34" customFormat="1">
      <c r="B826" s="72"/>
      <c r="R826"/>
      <c r="S826"/>
      <c r="T826"/>
      <c r="U826"/>
      <c r="V826"/>
      <c r="W826"/>
      <c r="X826"/>
      <c r="Y826"/>
      <c r="Z826"/>
      <c r="AA826"/>
    </row>
    <row r="827" spans="2:27" s="34" customFormat="1">
      <c r="B827" s="72"/>
      <c r="R827"/>
      <c r="S827"/>
      <c r="T827"/>
      <c r="U827"/>
      <c r="V827"/>
      <c r="W827"/>
      <c r="X827"/>
      <c r="Y827"/>
      <c r="Z827"/>
      <c r="AA827"/>
    </row>
    <row r="828" spans="2:27" s="34" customFormat="1">
      <c r="B828" s="72"/>
      <c r="R828"/>
      <c r="S828"/>
      <c r="T828"/>
      <c r="U828"/>
      <c r="V828"/>
      <c r="W828"/>
      <c r="X828"/>
      <c r="Y828"/>
      <c r="Z828"/>
      <c r="AA828"/>
    </row>
    <row r="829" spans="2:27" s="34" customFormat="1">
      <c r="B829" s="72"/>
      <c r="R829"/>
      <c r="S829"/>
      <c r="T829"/>
      <c r="U829"/>
      <c r="V829"/>
      <c r="W829"/>
      <c r="X829"/>
      <c r="Y829"/>
      <c r="Z829"/>
      <c r="AA829"/>
    </row>
    <row r="830" spans="2:27" s="34" customFormat="1">
      <c r="B830" s="72"/>
      <c r="R830"/>
      <c r="S830"/>
      <c r="T830"/>
      <c r="U830"/>
      <c r="V830"/>
      <c r="W830"/>
      <c r="X830"/>
      <c r="Y830"/>
      <c r="Z830"/>
      <c r="AA830"/>
    </row>
    <row r="831" spans="2:27" s="34" customFormat="1">
      <c r="B831" s="72"/>
      <c r="R831"/>
      <c r="S831"/>
      <c r="T831"/>
      <c r="U831"/>
      <c r="V831"/>
      <c r="W831"/>
      <c r="X831"/>
      <c r="Y831"/>
      <c r="Z831"/>
      <c r="AA831"/>
    </row>
    <row r="832" spans="2:27" s="34" customFormat="1">
      <c r="B832" s="72"/>
      <c r="R832"/>
      <c r="S832"/>
      <c r="T832"/>
      <c r="U832"/>
      <c r="V832"/>
      <c r="W832"/>
      <c r="X832"/>
      <c r="Y832"/>
      <c r="Z832"/>
      <c r="AA832"/>
    </row>
    <row r="833" spans="2:27" s="34" customFormat="1">
      <c r="B833" s="72"/>
      <c r="R833"/>
      <c r="S833"/>
      <c r="T833"/>
      <c r="U833"/>
      <c r="V833"/>
      <c r="W833"/>
      <c r="X833"/>
      <c r="Y833"/>
      <c r="Z833"/>
      <c r="AA833"/>
    </row>
    <row r="834" spans="2:27" s="34" customFormat="1">
      <c r="B834" s="72"/>
      <c r="R834"/>
      <c r="S834"/>
      <c r="T834"/>
      <c r="U834"/>
      <c r="V834"/>
      <c r="W834"/>
      <c r="X834"/>
      <c r="Y834"/>
      <c r="Z834"/>
      <c r="AA834"/>
    </row>
    <row r="835" spans="2:27" s="34" customFormat="1">
      <c r="B835" s="72"/>
      <c r="R835"/>
      <c r="S835"/>
      <c r="T835"/>
      <c r="U835"/>
      <c r="V835"/>
      <c r="W835"/>
      <c r="X835"/>
      <c r="Y835"/>
      <c r="Z835"/>
      <c r="AA835"/>
    </row>
    <row r="836" spans="2:27" s="34" customFormat="1">
      <c r="B836" s="72"/>
      <c r="R836"/>
      <c r="S836"/>
      <c r="T836"/>
      <c r="U836"/>
      <c r="V836"/>
      <c r="W836"/>
      <c r="X836"/>
      <c r="Y836"/>
      <c r="Z836"/>
      <c r="AA836"/>
    </row>
    <row r="837" spans="2:27" s="34" customFormat="1">
      <c r="B837" s="72"/>
      <c r="R837"/>
      <c r="S837"/>
      <c r="T837"/>
      <c r="U837"/>
      <c r="V837"/>
      <c r="W837"/>
      <c r="X837"/>
      <c r="Y837"/>
      <c r="Z837"/>
      <c r="AA837"/>
    </row>
    <row r="838" spans="2:27" s="34" customFormat="1">
      <c r="B838" s="72"/>
      <c r="R838"/>
      <c r="S838"/>
      <c r="T838"/>
      <c r="U838"/>
      <c r="V838"/>
      <c r="W838"/>
      <c r="X838"/>
      <c r="Y838"/>
      <c r="Z838"/>
      <c r="AA838"/>
    </row>
    <row r="839" spans="2:27" s="34" customFormat="1">
      <c r="B839" s="72"/>
      <c r="R839"/>
      <c r="S839"/>
      <c r="T839"/>
      <c r="U839"/>
      <c r="V839"/>
      <c r="W839"/>
      <c r="X839"/>
      <c r="Y839"/>
      <c r="Z839"/>
      <c r="AA839"/>
    </row>
    <row r="840" spans="2:27" s="34" customFormat="1">
      <c r="B840" s="72"/>
      <c r="R840"/>
      <c r="S840"/>
      <c r="T840"/>
      <c r="U840"/>
      <c r="V840"/>
      <c r="W840"/>
      <c r="X840"/>
      <c r="Y840"/>
      <c r="Z840"/>
      <c r="AA840"/>
    </row>
    <row r="841" spans="2:27" s="34" customFormat="1">
      <c r="B841" s="72"/>
      <c r="R841"/>
      <c r="S841"/>
      <c r="T841"/>
      <c r="U841"/>
      <c r="V841"/>
      <c r="W841"/>
      <c r="X841"/>
      <c r="Y841"/>
      <c r="Z841"/>
      <c r="AA841"/>
    </row>
    <row r="842" spans="2:27" s="34" customFormat="1">
      <c r="B842" s="72"/>
      <c r="R842"/>
      <c r="S842"/>
      <c r="T842"/>
      <c r="U842"/>
      <c r="V842"/>
      <c r="W842"/>
      <c r="X842"/>
      <c r="Y842"/>
      <c r="Z842"/>
      <c r="AA842"/>
    </row>
    <row r="843" spans="2:27" s="34" customFormat="1">
      <c r="B843" s="72"/>
      <c r="R843"/>
      <c r="S843"/>
      <c r="T843"/>
      <c r="U843"/>
      <c r="V843"/>
      <c r="W843"/>
      <c r="X843"/>
      <c r="Y843"/>
      <c r="Z843"/>
      <c r="AA843"/>
    </row>
    <row r="844" spans="2:27" s="34" customFormat="1">
      <c r="B844" s="72"/>
      <c r="R844"/>
      <c r="S844"/>
      <c r="T844"/>
      <c r="U844"/>
      <c r="V844"/>
      <c r="W844"/>
      <c r="X844"/>
      <c r="Y844"/>
      <c r="Z844"/>
      <c r="AA844"/>
    </row>
    <row r="845" spans="2:27" s="34" customFormat="1">
      <c r="B845" s="72"/>
      <c r="R845"/>
      <c r="S845"/>
      <c r="T845"/>
      <c r="U845"/>
      <c r="V845"/>
      <c r="W845"/>
      <c r="X845"/>
      <c r="Y845"/>
      <c r="Z845"/>
      <c r="AA845"/>
    </row>
    <row r="846" spans="2:27" s="34" customFormat="1">
      <c r="B846" s="72"/>
      <c r="R846"/>
      <c r="S846"/>
      <c r="T846"/>
      <c r="U846"/>
      <c r="V846"/>
      <c r="W846"/>
      <c r="X846"/>
      <c r="Y846"/>
      <c r="Z846"/>
      <c r="AA846"/>
    </row>
    <row r="847" spans="2:27" s="34" customFormat="1">
      <c r="B847" s="72"/>
      <c r="R847"/>
      <c r="S847"/>
      <c r="T847"/>
      <c r="U847"/>
      <c r="V847"/>
      <c r="W847"/>
      <c r="X847"/>
      <c r="Y847"/>
      <c r="Z847"/>
      <c r="AA847"/>
    </row>
    <row r="848" spans="2:27" s="34" customFormat="1">
      <c r="B848" s="72"/>
      <c r="R848"/>
      <c r="S848"/>
      <c r="T848"/>
      <c r="U848"/>
      <c r="V848"/>
      <c r="W848"/>
      <c r="X848"/>
      <c r="Y848"/>
      <c r="Z848"/>
      <c r="AA848"/>
    </row>
    <row r="849" spans="2:27" s="34" customFormat="1">
      <c r="B849" s="72"/>
      <c r="R849"/>
      <c r="S849"/>
      <c r="T849"/>
      <c r="U849"/>
      <c r="V849"/>
      <c r="W849"/>
      <c r="X849"/>
      <c r="Y849"/>
      <c r="Z849"/>
      <c r="AA849"/>
    </row>
    <row r="850" spans="2:27" s="34" customFormat="1">
      <c r="B850" s="72"/>
      <c r="R850"/>
      <c r="S850"/>
      <c r="T850"/>
      <c r="U850"/>
      <c r="V850"/>
      <c r="W850"/>
      <c r="X850"/>
      <c r="Y850"/>
      <c r="Z850"/>
      <c r="AA850"/>
    </row>
    <row r="851" spans="2:27" s="34" customFormat="1">
      <c r="B851" s="72"/>
      <c r="R851"/>
      <c r="S851"/>
      <c r="T851"/>
      <c r="U851"/>
      <c r="V851"/>
      <c r="W851"/>
      <c r="X851"/>
      <c r="Y851"/>
      <c r="Z851"/>
      <c r="AA851"/>
    </row>
    <row r="852" spans="2:27" s="34" customFormat="1">
      <c r="B852" s="72"/>
      <c r="R852"/>
      <c r="S852"/>
      <c r="T852"/>
      <c r="U852"/>
      <c r="V852"/>
      <c r="W852"/>
      <c r="X852"/>
      <c r="Y852"/>
      <c r="Z852"/>
      <c r="AA852"/>
    </row>
    <row r="853" spans="2:27" s="34" customFormat="1">
      <c r="B853" s="72"/>
      <c r="R853"/>
      <c r="S853"/>
      <c r="T853"/>
      <c r="U853"/>
      <c r="V853"/>
      <c r="W853"/>
      <c r="X853"/>
      <c r="Y853"/>
      <c r="Z853"/>
      <c r="AA853"/>
    </row>
    <row r="854" spans="2:27" s="34" customFormat="1">
      <c r="B854" s="72"/>
      <c r="R854"/>
      <c r="S854"/>
      <c r="T854"/>
      <c r="U854"/>
      <c r="V854"/>
      <c r="W854"/>
      <c r="X854"/>
      <c r="Y854"/>
      <c r="Z854"/>
      <c r="AA854"/>
    </row>
    <row r="855" spans="2:27" s="34" customFormat="1">
      <c r="B855" s="72"/>
      <c r="R855"/>
      <c r="S855"/>
      <c r="T855"/>
      <c r="U855"/>
      <c r="V855"/>
      <c r="W855"/>
      <c r="X855"/>
      <c r="Y855"/>
      <c r="Z855"/>
      <c r="AA855"/>
    </row>
    <row r="856" spans="2:27" s="34" customFormat="1">
      <c r="B856" s="72"/>
      <c r="R856"/>
      <c r="S856"/>
      <c r="T856"/>
      <c r="U856"/>
      <c r="V856"/>
      <c r="W856"/>
      <c r="X856"/>
      <c r="Y856"/>
      <c r="Z856"/>
      <c r="AA856"/>
    </row>
    <row r="857" spans="2:27" s="34" customFormat="1">
      <c r="B857" s="72"/>
      <c r="R857"/>
      <c r="S857"/>
      <c r="T857"/>
      <c r="U857"/>
      <c r="V857"/>
      <c r="W857"/>
      <c r="X857"/>
      <c r="Y857"/>
      <c r="Z857"/>
      <c r="AA857"/>
    </row>
    <row r="858" spans="2:27" s="34" customFormat="1">
      <c r="B858" s="72"/>
      <c r="R858"/>
      <c r="S858"/>
      <c r="T858"/>
      <c r="U858"/>
      <c r="V858"/>
      <c r="W858"/>
      <c r="X858"/>
      <c r="Y858"/>
      <c r="Z858"/>
      <c r="AA858"/>
    </row>
    <row r="859" spans="2:27" s="34" customFormat="1">
      <c r="B859" s="72"/>
      <c r="R859"/>
      <c r="S859"/>
      <c r="T859"/>
      <c r="U859"/>
      <c r="V859"/>
      <c r="W859"/>
      <c r="X859"/>
      <c r="Y859"/>
      <c r="Z859"/>
      <c r="AA859"/>
    </row>
    <row r="860" spans="2:27" s="34" customFormat="1">
      <c r="B860" s="72"/>
      <c r="R860"/>
      <c r="S860"/>
      <c r="T860"/>
      <c r="U860"/>
      <c r="V860"/>
      <c r="W860"/>
      <c r="X860"/>
      <c r="Y860"/>
      <c r="Z860"/>
      <c r="AA860"/>
    </row>
    <row r="861" spans="2:27" s="34" customFormat="1">
      <c r="B861" s="72"/>
      <c r="R861"/>
      <c r="S861"/>
      <c r="T861"/>
      <c r="U861"/>
      <c r="V861"/>
      <c r="W861"/>
      <c r="X861"/>
      <c r="Y861"/>
      <c r="Z861"/>
      <c r="AA861"/>
    </row>
    <row r="862" spans="2:27" s="34" customFormat="1">
      <c r="B862" s="72"/>
      <c r="R862"/>
      <c r="S862"/>
      <c r="T862"/>
      <c r="U862"/>
      <c r="V862"/>
      <c r="W862"/>
      <c r="X862"/>
      <c r="Y862"/>
      <c r="Z862"/>
      <c r="AA862"/>
    </row>
    <row r="863" spans="2:27" s="34" customFormat="1">
      <c r="B863" s="72"/>
      <c r="R863"/>
      <c r="S863"/>
      <c r="T863"/>
      <c r="U863"/>
      <c r="V863"/>
      <c r="W863"/>
      <c r="X863"/>
      <c r="Y863"/>
      <c r="Z863"/>
      <c r="AA863"/>
    </row>
    <row r="864" spans="2:27" s="34" customFormat="1">
      <c r="B864" s="72"/>
      <c r="R864"/>
      <c r="S864"/>
      <c r="T864"/>
      <c r="U864"/>
      <c r="V864"/>
      <c r="W864"/>
      <c r="X864"/>
      <c r="Y864"/>
      <c r="Z864"/>
      <c r="AA864"/>
    </row>
    <row r="865" spans="2:27" s="34" customFormat="1">
      <c r="B865" s="72"/>
      <c r="R865"/>
      <c r="S865"/>
      <c r="T865"/>
      <c r="U865"/>
      <c r="V865"/>
      <c r="W865"/>
      <c r="X865"/>
      <c r="Y865"/>
      <c r="Z865"/>
      <c r="AA865"/>
    </row>
    <row r="866" spans="2:27" s="34" customFormat="1">
      <c r="B866" s="72"/>
      <c r="R866"/>
      <c r="S866"/>
      <c r="T866"/>
      <c r="U866"/>
      <c r="V866"/>
      <c r="W866"/>
      <c r="X866"/>
      <c r="Y866"/>
      <c r="Z866"/>
      <c r="AA866"/>
    </row>
    <row r="867" spans="2:27" s="34" customFormat="1">
      <c r="B867" s="72"/>
      <c r="R867"/>
      <c r="S867"/>
      <c r="T867"/>
      <c r="U867"/>
      <c r="V867"/>
      <c r="W867"/>
      <c r="X867"/>
      <c r="Y867"/>
      <c r="Z867"/>
      <c r="AA867"/>
    </row>
    <row r="868" spans="2:27" s="34" customFormat="1">
      <c r="B868" s="72"/>
      <c r="R868"/>
      <c r="S868"/>
      <c r="T868"/>
      <c r="U868"/>
      <c r="V868"/>
      <c r="W868"/>
      <c r="X868"/>
      <c r="Y868"/>
      <c r="Z868"/>
      <c r="AA868"/>
    </row>
    <row r="869" spans="2:27" s="34" customFormat="1">
      <c r="B869" s="72"/>
      <c r="R869"/>
      <c r="S869"/>
      <c r="T869"/>
      <c r="U869"/>
      <c r="V869"/>
      <c r="W869"/>
      <c r="X869"/>
      <c r="Y869"/>
      <c r="Z869"/>
      <c r="AA869"/>
    </row>
    <row r="870" spans="2:27" s="34" customFormat="1">
      <c r="B870" s="72"/>
      <c r="R870"/>
      <c r="S870"/>
      <c r="T870"/>
      <c r="U870"/>
      <c r="V870"/>
      <c r="W870"/>
      <c r="X870"/>
      <c r="Y870"/>
      <c r="Z870"/>
      <c r="AA870"/>
    </row>
    <row r="871" spans="2:27" s="34" customFormat="1">
      <c r="B871" s="72"/>
      <c r="R871"/>
      <c r="S871"/>
      <c r="T871"/>
      <c r="U871"/>
      <c r="V871"/>
      <c r="W871"/>
      <c r="X871"/>
      <c r="Y871"/>
      <c r="Z871"/>
      <c r="AA871"/>
    </row>
    <row r="872" spans="2:27" s="34" customFormat="1">
      <c r="B872" s="72"/>
      <c r="R872"/>
      <c r="S872"/>
      <c r="T872"/>
      <c r="U872"/>
      <c r="V872"/>
      <c r="W872"/>
      <c r="X872"/>
      <c r="Y872"/>
      <c r="Z872"/>
      <c r="AA872"/>
    </row>
    <row r="873" spans="2:27" s="34" customFormat="1">
      <c r="B873" s="72"/>
      <c r="R873"/>
      <c r="S873"/>
      <c r="T873"/>
      <c r="U873"/>
      <c r="V873"/>
      <c r="W873"/>
      <c r="X873"/>
      <c r="Y873"/>
      <c r="Z873"/>
      <c r="AA873"/>
    </row>
    <row r="874" spans="2:27" s="34" customFormat="1">
      <c r="B874" s="72"/>
      <c r="R874"/>
      <c r="S874"/>
      <c r="T874"/>
      <c r="U874"/>
      <c r="V874"/>
      <c r="W874"/>
      <c r="X874"/>
      <c r="Y874"/>
      <c r="Z874"/>
      <c r="AA874"/>
    </row>
    <row r="875" spans="2:27" s="34" customFormat="1">
      <c r="B875" s="72"/>
      <c r="R875"/>
      <c r="S875"/>
      <c r="T875"/>
      <c r="U875"/>
      <c r="V875"/>
      <c r="W875"/>
      <c r="X875"/>
      <c r="Y875"/>
      <c r="Z875"/>
      <c r="AA875"/>
    </row>
    <row r="876" spans="2:27" s="34" customFormat="1">
      <c r="R876"/>
      <c r="S876"/>
      <c r="T876"/>
      <c r="U876"/>
      <c r="V876"/>
      <c r="W876"/>
      <c r="X876"/>
      <c r="Y876"/>
      <c r="Z876"/>
      <c r="AA876"/>
    </row>
    <row r="877" spans="2:27" s="34" customFormat="1">
      <c r="R877"/>
      <c r="S877"/>
      <c r="T877"/>
      <c r="U877"/>
      <c r="V877"/>
      <c r="W877"/>
      <c r="X877"/>
      <c r="Y877"/>
      <c r="Z877"/>
      <c r="AA877"/>
    </row>
    <row r="878" spans="2:27" s="34" customFormat="1">
      <c r="R878"/>
      <c r="S878"/>
      <c r="T878"/>
      <c r="U878"/>
      <c r="V878"/>
      <c r="W878"/>
      <c r="X878"/>
      <c r="Y878"/>
      <c r="Z878"/>
      <c r="AA878"/>
    </row>
    <row r="879" spans="2:27" s="34" customFormat="1">
      <c r="R879"/>
      <c r="S879"/>
      <c r="T879"/>
      <c r="U879"/>
      <c r="V879"/>
      <c r="W879"/>
      <c r="X879"/>
      <c r="Y879"/>
      <c r="Z879"/>
      <c r="AA879"/>
    </row>
    <row r="880" spans="2:27" s="34" customFormat="1">
      <c r="R880"/>
      <c r="S880"/>
      <c r="T880"/>
      <c r="U880"/>
      <c r="V880"/>
      <c r="W880"/>
      <c r="X880"/>
      <c r="Y880"/>
      <c r="Z880"/>
      <c r="AA880"/>
    </row>
    <row r="881" spans="18:27" s="34" customFormat="1">
      <c r="R881"/>
      <c r="S881"/>
      <c r="T881"/>
      <c r="U881"/>
      <c r="V881"/>
      <c r="W881"/>
      <c r="X881"/>
      <c r="Y881"/>
      <c r="Z881"/>
      <c r="AA881"/>
    </row>
    <row r="882" spans="18:27" s="34" customFormat="1">
      <c r="R882"/>
      <c r="S882"/>
      <c r="T882"/>
      <c r="U882"/>
      <c r="V882"/>
      <c r="W882"/>
      <c r="X882"/>
      <c r="Y882"/>
      <c r="Z882"/>
      <c r="AA882"/>
    </row>
    <row r="883" spans="18:27" s="34" customFormat="1">
      <c r="R883"/>
      <c r="S883"/>
      <c r="T883"/>
      <c r="U883"/>
      <c r="V883"/>
      <c r="W883"/>
      <c r="X883"/>
      <c r="Y883"/>
      <c r="Z883"/>
      <c r="AA883"/>
    </row>
    <row r="884" spans="18:27" s="34" customFormat="1">
      <c r="R884"/>
      <c r="S884"/>
      <c r="T884"/>
      <c r="U884"/>
      <c r="V884"/>
      <c r="W884"/>
      <c r="X884"/>
      <c r="Y884"/>
      <c r="Z884"/>
      <c r="AA884"/>
    </row>
    <row r="885" spans="18:27" s="34" customFormat="1">
      <c r="R885"/>
      <c r="S885"/>
      <c r="T885"/>
      <c r="U885"/>
      <c r="V885"/>
      <c r="W885"/>
      <c r="X885"/>
      <c r="Y885"/>
      <c r="Z885"/>
      <c r="AA885"/>
    </row>
    <row r="886" spans="18:27" s="34" customFormat="1">
      <c r="R886"/>
      <c r="S886"/>
      <c r="T886"/>
      <c r="U886"/>
      <c r="V886"/>
      <c r="W886"/>
      <c r="X886"/>
      <c r="Y886"/>
      <c r="Z886"/>
      <c r="AA886"/>
    </row>
  </sheetData>
  <sheetProtection algorithmName="SHA-512" hashValue="U1TonngPQh2o0fYPAKPzISo/1oQEqpXlosRXUNZcgQsuLiLv/dzPI8FRUuEQcrx0LlPQVWLGXnq50hqAD+AOgA==" saltValue="AcPvq8ykIV1WmR5v3dhkcQ==" spinCount="100000" sheet="1" objects="1" scenarios="1"/>
  <mergeCells count="12">
    <mergeCell ref="AC14:AM19"/>
    <mergeCell ref="AC21:AM21"/>
    <mergeCell ref="A1:AM1"/>
    <mergeCell ref="AC2:AI2"/>
    <mergeCell ref="AJ2:AK2"/>
    <mergeCell ref="S8:AA11"/>
    <mergeCell ref="A10:A12"/>
    <mergeCell ref="B10:B11"/>
    <mergeCell ref="C10:C11"/>
    <mergeCell ref="D10:D11"/>
    <mergeCell ref="O10:O11"/>
    <mergeCell ref="P10:P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E3:M27"/>
  <sheetViews>
    <sheetView zoomScale="80" zoomScaleNormal="80" zoomScalePageLayoutView="50" workbookViewId="0">
      <selection activeCell="AB23" sqref="AB23"/>
    </sheetView>
  </sheetViews>
  <sheetFormatPr defaultColWidth="8.85546875" defaultRowHeight="15"/>
  <sheetData>
    <row r="3" hidden="1"/>
    <row r="4" hidden="1"/>
    <row r="5" hidden="1"/>
    <row r="6" hidden="1"/>
    <row r="7" hidden="1"/>
    <row r="22" spans="5:13" ht="10.5" customHeight="1"/>
    <row r="23" spans="5:13" ht="213" customHeight="1" thickBot="1"/>
    <row r="24" spans="5:13" ht="15.75" customHeight="1">
      <c r="E24" s="200" t="s">
        <v>89</v>
      </c>
      <c r="F24" s="201"/>
      <c r="G24" s="201"/>
      <c r="H24" s="201"/>
      <c r="I24" s="201"/>
      <c r="J24" s="201"/>
      <c r="K24" s="201"/>
      <c r="L24" s="201"/>
      <c r="M24" s="202"/>
    </row>
    <row r="25" spans="5:13" ht="8.25" customHeight="1" thickBot="1">
      <c r="E25" s="73"/>
      <c r="M25" s="74"/>
    </row>
    <row r="26" spans="5:13">
      <c r="E26" s="75" t="s">
        <v>51</v>
      </c>
      <c r="F26" s="76"/>
      <c r="G26" s="76" t="s">
        <v>68</v>
      </c>
      <c r="H26" s="76"/>
      <c r="I26" s="76" t="s">
        <v>69</v>
      </c>
      <c r="J26" s="76"/>
      <c r="K26" s="76" t="s">
        <v>70</v>
      </c>
      <c r="L26" s="76"/>
      <c r="M26" s="77" t="s">
        <v>78</v>
      </c>
    </row>
    <row r="27" spans="5:13" ht="15.75" thickBot="1">
      <c r="E27" s="78">
        <f>'CALC. CO'!AC11</f>
        <v>1</v>
      </c>
      <c r="F27" s="79"/>
      <c r="G27" s="79">
        <f>'CALC. CO'!AE11</f>
        <v>0</v>
      </c>
      <c r="H27" s="79"/>
      <c r="I27" s="79">
        <f>'CALC. CO'!AG11</f>
        <v>0</v>
      </c>
      <c r="J27" s="79"/>
      <c r="K27" s="79">
        <f>'CALC. CO'!AI11</f>
        <v>0</v>
      </c>
      <c r="L27" s="79"/>
      <c r="M27" s="80">
        <f>'CALC. CO'!AK11</f>
        <v>0</v>
      </c>
    </row>
  </sheetData>
  <mergeCells count="1">
    <mergeCell ref="E24:M24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AM1502"/>
  <sheetViews>
    <sheetView zoomScaleNormal="100" workbookViewId="0">
      <pane ySplit="12" topLeftCell="A13" activePane="bottomLeft" state="frozen"/>
      <selection activeCell="AF36" sqref="AF36"/>
      <selection pane="bottomLeft" activeCell="N284" sqref="N284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9" style="34" customWidth="1"/>
    <col min="4" max="4" width="15.140625" style="34" hidden="1" customWidth="1"/>
    <col min="5" max="5" width="14.42578125" style="34" hidden="1" customWidth="1"/>
    <col min="6" max="6" width="11.140625" style="34" hidden="1" customWidth="1"/>
    <col min="7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42" customWidth="1"/>
    <col min="16" max="16" width="9.140625" style="34" hidden="1" customWidth="1"/>
    <col min="17" max="20" width="9.140625" hidden="1" customWidth="1"/>
    <col min="21" max="22" width="12.5703125" hidden="1" customWidth="1"/>
    <col min="23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5" customHeight="1" thickBot="1">
      <c r="A1" s="183" t="s">
        <v>90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</row>
    <row r="2" spans="1:39" ht="15.75" thickBot="1">
      <c r="A2" s="33" t="s">
        <v>91</v>
      </c>
      <c r="AB2" s="184" t="s">
        <v>50</v>
      </c>
      <c r="AC2" s="185"/>
      <c r="AD2" s="185"/>
      <c r="AE2" s="185"/>
      <c r="AF2" s="185"/>
      <c r="AG2" s="185"/>
      <c r="AH2" s="186"/>
      <c r="AI2" s="187">
        <v>744</v>
      </c>
      <c r="AJ2" s="188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200</v>
      </c>
      <c r="D4" s="38">
        <v>240</v>
      </c>
      <c r="E4" s="38">
        <v>320</v>
      </c>
      <c r="F4" s="38">
        <v>1130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200</v>
      </c>
      <c r="C5" s="38">
        <v>240</v>
      </c>
      <c r="D5" s="38">
        <v>320</v>
      </c>
      <c r="E5" s="38">
        <v>1130</v>
      </c>
      <c r="F5" s="38">
        <v>3000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60</v>
      </c>
      <c r="Q8" s="40"/>
      <c r="R8" s="189" t="s">
        <v>61</v>
      </c>
      <c r="S8" s="189"/>
      <c r="T8" s="189"/>
      <c r="U8" s="189"/>
      <c r="V8" s="189"/>
      <c r="W8" s="189"/>
      <c r="X8" s="189"/>
      <c r="Y8" s="189"/>
      <c r="Z8" s="18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89"/>
      <c r="S9" s="189"/>
      <c r="T9" s="189"/>
      <c r="U9" s="189"/>
      <c r="V9" s="189"/>
      <c r="W9" s="189"/>
      <c r="X9" s="189"/>
      <c r="Y9" s="189"/>
      <c r="Z9" s="189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90" t="s">
        <v>62</v>
      </c>
      <c r="B10" s="192" t="s">
        <v>63</v>
      </c>
      <c r="C10" s="192" t="s">
        <v>92</v>
      </c>
      <c r="N10" s="196" t="s">
        <v>66</v>
      </c>
      <c r="O10" s="206" t="s">
        <v>93</v>
      </c>
      <c r="Q10" s="40"/>
      <c r="R10" s="189"/>
      <c r="S10" s="189"/>
      <c r="T10" s="189"/>
      <c r="U10" s="189"/>
      <c r="V10" s="189"/>
      <c r="W10" s="189"/>
      <c r="X10" s="189"/>
      <c r="Y10" s="189"/>
      <c r="Z10" s="189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91"/>
      <c r="B11" s="193"/>
      <c r="C11" s="20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205"/>
      <c r="O11" s="207"/>
      <c r="Q11" s="40"/>
      <c r="R11" s="189"/>
      <c r="S11" s="189"/>
      <c r="T11" s="189"/>
      <c r="U11" s="189"/>
      <c r="V11" s="189"/>
      <c r="W11" s="189"/>
      <c r="X11" s="189"/>
      <c r="Y11" s="189"/>
      <c r="Z11" s="189"/>
      <c r="AA11" s="34"/>
      <c r="AB11" s="43">
        <f>R759/AI2</f>
        <v>1</v>
      </c>
      <c r="AC11" s="42"/>
      <c r="AD11" s="43">
        <f>T759/AI2</f>
        <v>0</v>
      </c>
      <c r="AE11" s="42"/>
      <c r="AF11" s="43">
        <f>V759/AI2</f>
        <v>0</v>
      </c>
      <c r="AG11" s="42"/>
      <c r="AH11" s="43">
        <f>X759/AI2</f>
        <v>0</v>
      </c>
      <c r="AI11" s="42"/>
      <c r="AJ11" s="43">
        <f>Z759/AI2</f>
        <v>0</v>
      </c>
      <c r="AK11" s="42"/>
      <c r="AL11" s="34"/>
      <c r="AM11" s="34"/>
    </row>
    <row r="12" spans="1:39" ht="15.75" thickBot="1">
      <c r="A12" s="203"/>
      <c r="B12" s="44" t="s">
        <v>71</v>
      </c>
      <c r="C12" s="45" t="s">
        <v>71</v>
      </c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41" t="s">
        <v>94</v>
      </c>
      <c r="O12" s="207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90">
        <f>Parâmetros!A2</f>
        <v>44197</v>
      </c>
      <c r="B13" s="46">
        <f>Parâmetros!G2*0.04*46.0055</f>
        <v>2.0242420000000001</v>
      </c>
      <c r="C13" s="87">
        <f t="shared" ref="C13:C78" si="0">B13</f>
        <v>2.0242420000000001</v>
      </c>
      <c r="D13" s="91">
        <f t="shared" ref="D13:D76" si="1">(((C13-$B$4)/($B$5-$B$4))*($B$7-$B$6))+$B$6</f>
        <v>0.4048484</v>
      </c>
      <c r="E13" s="42" t="str">
        <f>IF(AND(D13&lt;=40,D13&gt;=0),"1","0")</f>
        <v>1</v>
      </c>
      <c r="F13" s="51">
        <f t="shared" ref="F13:F76" si="2">(((C13-$C$4)/($C$5-$C$4))*($C$7-$C$6))+$C$6</f>
        <v>-152.02636405000001</v>
      </c>
      <c r="G13" s="42" t="str">
        <f>IF(AND(F13&lt;=80,F13&gt;41),"1","0")</f>
        <v>0</v>
      </c>
      <c r="H13" s="51">
        <f t="shared" ref="H13:H76" si="3">(((C13-$D$4)/($D$5-$D$4))*($D$7-$D$6))+$D$6</f>
        <v>-35.013182025000006</v>
      </c>
      <c r="I13" s="42" t="str">
        <f>IF(AND(H13&lt;=120,H13&gt;81),"1","0")</f>
        <v>0</v>
      </c>
      <c r="J13" s="51">
        <f t="shared" ref="J13:J76" si="4">(((C13-$E$4)/($E$5-$E$4))*($E$7-$E$6))+$E$6</f>
        <v>89.987549528395064</v>
      </c>
      <c r="K13" s="42" t="str">
        <f>IF(AND(J13&lt;=200,J13&gt;121),"1","0")</f>
        <v>0</v>
      </c>
      <c r="L13" s="51">
        <f t="shared" ref="L13:L76" si="5">(((C13-$F$4)/($F$5-$F$4))*($F$7-$F$6))+$F$6</f>
        <v>81.56727268235295</v>
      </c>
      <c r="M13" s="55" t="str">
        <f>IF(AND(L13&lt;999,L13&gt;201),"1","0")</f>
        <v>0</v>
      </c>
      <c r="N13" s="52">
        <f t="shared" ref="N13:N76" si="6">(D13*E13)+(F13*G13)+(H13*I13)+(J13*K13)+(L13*M13)</f>
        <v>0.4048484</v>
      </c>
      <c r="O13" s="46">
        <v>260</v>
      </c>
      <c r="Q13" s="53" t="str">
        <f>IF(AND(N13&lt;40.5,N13&gt;=0),"1","0")</f>
        <v>1</v>
      </c>
      <c r="R13" s="53">
        <f t="shared" ref="R13:R76" si="7">Q13*1</f>
        <v>1</v>
      </c>
      <c r="S13" s="53" t="str">
        <f>IF(AND(N13&lt;80.5,N13&gt;=40.5),"1","0")</f>
        <v>0</v>
      </c>
      <c r="T13" s="53">
        <f t="shared" ref="T13:T76" si="8">S13*1</f>
        <v>0</v>
      </c>
      <c r="U13" s="53" t="str">
        <f>IF(AND(N13&lt;120.5,N13&gt;=80.5),"1","0")</f>
        <v>0</v>
      </c>
      <c r="V13" s="53">
        <f t="shared" ref="V13:V76" si="9">U13*1</f>
        <v>0</v>
      </c>
      <c r="W13" s="53" t="str">
        <f>IF(AND(N13&lt;200.5,N13&gt;=120.5),"1","0")</f>
        <v>0</v>
      </c>
      <c r="X13" s="53">
        <f t="shared" ref="X13:X76" si="10">W13*1</f>
        <v>0</v>
      </c>
      <c r="Y13" s="53" t="str">
        <f>IF(AND(N13&lt;999,N13&gt;=200.5),"1","0")</f>
        <v>0</v>
      </c>
      <c r="Z13" s="53">
        <f t="shared" ref="Z13:Z76" si="11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92">
        <f>Parâmetros!A3</f>
        <v>44197.041666666664</v>
      </c>
      <c r="B14" s="59">
        <f>Parâmetros!G3*0.04*46.0055</f>
        <v>2.8707432000000002</v>
      </c>
      <c r="C14" s="87">
        <f t="shared" si="0"/>
        <v>2.8707432000000002</v>
      </c>
      <c r="D14" s="91">
        <f t="shared" si="1"/>
        <v>0.57414863999999999</v>
      </c>
      <c r="E14" s="42" t="str">
        <f t="shared" ref="E14:E77" si="12">IF(AND(D14&lt;=40,D14&gt;=0),"1","0")</f>
        <v>1</v>
      </c>
      <c r="F14" s="51">
        <f t="shared" si="2"/>
        <v>-151.20102538</v>
      </c>
      <c r="G14" s="42" t="str">
        <f t="shared" ref="G14:G77" si="13">IF(AND(F14&lt;=80,F14&gt;41),"1","0")</f>
        <v>0</v>
      </c>
      <c r="H14" s="51">
        <f t="shared" si="3"/>
        <v>-34.600512690000002</v>
      </c>
      <c r="I14" s="42" t="str">
        <f t="shared" ref="I14:I77" si="14">IF(AND(H14&lt;=120,H14&gt;81),"1","0")</f>
        <v>0</v>
      </c>
      <c r="J14" s="51">
        <f t="shared" si="4"/>
        <v>90.070109521975311</v>
      </c>
      <c r="K14" s="42" t="str">
        <f t="shared" ref="K14:K77" si="15">IF(AND(J14&lt;=200,J14&gt;121),"1","0")</f>
        <v>0</v>
      </c>
      <c r="L14" s="51">
        <f t="shared" si="5"/>
        <v>81.65690222117648</v>
      </c>
      <c r="M14" s="55" t="str">
        <f t="shared" ref="M14:M77" si="16">IF(AND(L14&lt;999,L14&gt;201),"1","0")</f>
        <v>0</v>
      </c>
      <c r="N14" s="58">
        <f t="shared" si="6"/>
        <v>0.57414863999999999</v>
      </c>
      <c r="O14" s="59">
        <v>260</v>
      </c>
      <c r="Q14" s="53" t="str">
        <f t="shared" ref="Q14:Q77" si="17">IF(AND(N14&lt;40.5,N14&gt;=0),"1","0")</f>
        <v>1</v>
      </c>
      <c r="R14" s="53">
        <f t="shared" si="7"/>
        <v>1</v>
      </c>
      <c r="S14" s="53" t="str">
        <f t="shared" ref="S14:S77" si="18">IF(AND(N14&lt;80.5,N14&gt;=40.5),"1","0")</f>
        <v>0</v>
      </c>
      <c r="T14" s="53">
        <f t="shared" si="8"/>
        <v>0</v>
      </c>
      <c r="U14" s="53" t="str">
        <f t="shared" ref="U14:U77" si="19">IF(AND(N14&lt;120.5,N14&gt;=80.5),"1","0")</f>
        <v>0</v>
      </c>
      <c r="V14" s="53">
        <f t="shared" si="9"/>
        <v>0</v>
      </c>
      <c r="W14" s="53" t="str">
        <f t="shared" ref="W14:W77" si="20">IF(AND(N14&lt;200.5,N14&gt;=120.5),"1","0")</f>
        <v>0</v>
      </c>
      <c r="X14" s="53">
        <f t="shared" si="10"/>
        <v>0</v>
      </c>
      <c r="Y14" s="53" t="str">
        <f t="shared" ref="Y14:Y77" si="21">IF(AND(N14&lt;999,N14&gt;=200.5),"1","0")</f>
        <v>0</v>
      </c>
      <c r="Z14" s="53">
        <f t="shared" si="11"/>
        <v>0</v>
      </c>
      <c r="AA14" s="34"/>
      <c r="AB14" s="171" t="s">
        <v>95</v>
      </c>
      <c r="AC14" s="172"/>
      <c r="AD14" s="172"/>
      <c r="AE14" s="172"/>
      <c r="AF14" s="172"/>
      <c r="AG14" s="172"/>
      <c r="AH14" s="172"/>
      <c r="AI14" s="172"/>
      <c r="AJ14" s="172"/>
      <c r="AK14" s="172"/>
      <c r="AL14" s="173"/>
      <c r="AM14" s="34"/>
    </row>
    <row r="15" spans="1:39">
      <c r="A15" s="92">
        <f>Parâmetros!A4</f>
        <v>44197.083333333336</v>
      </c>
      <c r="B15" s="59">
        <f>Parâmetros!G4*0.04*46.0055</f>
        <v>3.0915695999999997</v>
      </c>
      <c r="C15" s="87">
        <f t="shared" si="0"/>
        <v>3.0915695999999997</v>
      </c>
      <c r="D15" s="91">
        <f t="shared" si="1"/>
        <v>0.61831391999999996</v>
      </c>
      <c r="E15" s="42" t="str">
        <f t="shared" si="12"/>
        <v>1</v>
      </c>
      <c r="F15" s="51">
        <f t="shared" si="2"/>
        <v>-150.98571963999999</v>
      </c>
      <c r="G15" s="42" t="str">
        <f t="shared" si="13"/>
        <v>0</v>
      </c>
      <c r="H15" s="51">
        <f t="shared" si="3"/>
        <v>-34.492859819999993</v>
      </c>
      <c r="I15" s="42" t="str">
        <f t="shared" si="14"/>
        <v>0</v>
      </c>
      <c r="J15" s="51">
        <f t="shared" si="4"/>
        <v>90.09164691160494</v>
      </c>
      <c r="K15" s="42" t="str">
        <f t="shared" si="15"/>
        <v>0</v>
      </c>
      <c r="L15" s="51">
        <f t="shared" si="5"/>
        <v>81.680283840000001</v>
      </c>
      <c r="M15" s="55" t="str">
        <f t="shared" si="16"/>
        <v>0</v>
      </c>
      <c r="N15" s="58">
        <f t="shared" si="6"/>
        <v>0.61831391999999996</v>
      </c>
      <c r="O15" s="59">
        <v>260</v>
      </c>
      <c r="Q15" s="53" t="str">
        <f t="shared" si="17"/>
        <v>1</v>
      </c>
      <c r="R15" s="53">
        <f t="shared" si="7"/>
        <v>1</v>
      </c>
      <c r="S15" s="53" t="str">
        <f t="shared" si="18"/>
        <v>0</v>
      </c>
      <c r="T15" s="53">
        <f t="shared" si="8"/>
        <v>0</v>
      </c>
      <c r="U15" s="53" t="str">
        <f t="shared" si="19"/>
        <v>0</v>
      </c>
      <c r="V15" s="53">
        <f t="shared" si="9"/>
        <v>0</v>
      </c>
      <c r="W15" s="53" t="str">
        <f t="shared" si="20"/>
        <v>0</v>
      </c>
      <c r="X15" s="53">
        <f t="shared" si="10"/>
        <v>0</v>
      </c>
      <c r="Y15" s="53" t="str">
        <f t="shared" si="21"/>
        <v>0</v>
      </c>
      <c r="Z15" s="53">
        <f t="shared" si="11"/>
        <v>0</v>
      </c>
      <c r="AA15" s="34"/>
      <c r="AB15" s="174"/>
      <c r="AC15" s="175"/>
      <c r="AD15" s="175"/>
      <c r="AE15" s="175"/>
      <c r="AF15" s="175"/>
      <c r="AG15" s="175"/>
      <c r="AH15" s="175"/>
      <c r="AI15" s="175"/>
      <c r="AJ15" s="175"/>
      <c r="AK15" s="175"/>
      <c r="AL15" s="176"/>
      <c r="AM15" s="34"/>
    </row>
    <row r="16" spans="1:39">
      <c r="A16" s="92">
        <f>Parâmetros!A5</f>
        <v>44197.125</v>
      </c>
      <c r="B16" s="59">
        <f>Parâmetros!G5*0.04*46.0055</f>
        <v>1.8218178</v>
      </c>
      <c r="C16" s="87">
        <f t="shared" si="0"/>
        <v>1.8218178</v>
      </c>
      <c r="D16" s="91">
        <f t="shared" si="1"/>
        <v>0.36436356000000003</v>
      </c>
      <c r="E16" s="42" t="str">
        <f t="shared" si="12"/>
        <v>1</v>
      </c>
      <c r="F16" s="51">
        <f t="shared" si="2"/>
        <v>-152.223727645</v>
      </c>
      <c r="G16" s="42" t="str">
        <f t="shared" si="13"/>
        <v>0</v>
      </c>
      <c r="H16" s="51">
        <f t="shared" si="3"/>
        <v>-35.111863822499998</v>
      </c>
      <c r="I16" s="42" t="str">
        <f t="shared" si="14"/>
        <v>0</v>
      </c>
      <c r="J16" s="51">
        <f t="shared" si="4"/>
        <v>89.967806921234569</v>
      </c>
      <c r="K16" s="42" t="str">
        <f t="shared" si="15"/>
        <v>0</v>
      </c>
      <c r="L16" s="51">
        <f t="shared" si="5"/>
        <v>81.545839531764699</v>
      </c>
      <c r="M16" s="55" t="str">
        <f t="shared" si="16"/>
        <v>0</v>
      </c>
      <c r="N16" s="58">
        <f t="shared" si="6"/>
        <v>0.36436356000000003</v>
      </c>
      <c r="O16" s="59">
        <v>260</v>
      </c>
      <c r="Q16" s="53" t="str">
        <f t="shared" si="17"/>
        <v>1</v>
      </c>
      <c r="R16" s="53">
        <f t="shared" si="7"/>
        <v>1</v>
      </c>
      <c r="S16" s="53" t="str">
        <f t="shared" si="18"/>
        <v>0</v>
      </c>
      <c r="T16" s="53">
        <f t="shared" si="8"/>
        <v>0</v>
      </c>
      <c r="U16" s="53" t="str">
        <f t="shared" si="19"/>
        <v>0</v>
      </c>
      <c r="V16" s="53">
        <f t="shared" si="9"/>
        <v>0</v>
      </c>
      <c r="W16" s="53" t="str">
        <f t="shared" si="20"/>
        <v>0</v>
      </c>
      <c r="X16" s="53">
        <f t="shared" si="10"/>
        <v>0</v>
      </c>
      <c r="Y16" s="53" t="str">
        <f t="shared" si="21"/>
        <v>0</v>
      </c>
      <c r="Z16" s="53">
        <f t="shared" si="11"/>
        <v>0</v>
      </c>
      <c r="AA16" s="34"/>
      <c r="AB16" s="174"/>
      <c r="AC16" s="175"/>
      <c r="AD16" s="175"/>
      <c r="AE16" s="175"/>
      <c r="AF16" s="175"/>
      <c r="AG16" s="175"/>
      <c r="AH16" s="175"/>
      <c r="AI16" s="175"/>
      <c r="AJ16" s="175"/>
      <c r="AK16" s="175"/>
      <c r="AL16" s="176"/>
      <c r="AM16" s="34"/>
    </row>
    <row r="17" spans="1:39">
      <c r="A17" s="92">
        <f>Parâmetros!A6</f>
        <v>44197.166666666664</v>
      </c>
      <c r="B17" s="59">
        <f>Parâmetros!G6*0.04*46.0055</f>
        <v>3.4780157999999997</v>
      </c>
      <c r="C17" s="87">
        <f t="shared" si="0"/>
        <v>3.4780157999999997</v>
      </c>
      <c r="D17" s="91">
        <f t="shared" si="1"/>
        <v>0.69560316</v>
      </c>
      <c r="E17" s="42" t="str">
        <f t="shared" si="12"/>
        <v>1</v>
      </c>
      <c r="F17" s="51">
        <f t="shared" si="2"/>
        <v>-150.60893459499997</v>
      </c>
      <c r="G17" s="42" t="str">
        <f t="shared" si="13"/>
        <v>0</v>
      </c>
      <c r="H17" s="51">
        <f t="shared" si="3"/>
        <v>-34.304467297499983</v>
      </c>
      <c r="I17" s="42" t="str">
        <f t="shared" si="14"/>
        <v>0</v>
      </c>
      <c r="J17" s="51">
        <f t="shared" si="4"/>
        <v>90.129337343456783</v>
      </c>
      <c r="K17" s="42" t="str">
        <f t="shared" si="15"/>
        <v>0</v>
      </c>
      <c r="L17" s="51">
        <f t="shared" si="5"/>
        <v>81.721201672941177</v>
      </c>
      <c r="M17" s="55" t="str">
        <f t="shared" si="16"/>
        <v>0</v>
      </c>
      <c r="N17" s="58">
        <f t="shared" si="6"/>
        <v>0.69560316</v>
      </c>
      <c r="O17" s="59">
        <v>260</v>
      </c>
      <c r="Q17" s="53" t="str">
        <f t="shared" si="17"/>
        <v>1</v>
      </c>
      <c r="R17" s="53">
        <f t="shared" si="7"/>
        <v>1</v>
      </c>
      <c r="S17" s="53" t="str">
        <f t="shared" si="18"/>
        <v>0</v>
      </c>
      <c r="T17" s="53">
        <f t="shared" si="8"/>
        <v>0</v>
      </c>
      <c r="U17" s="53" t="str">
        <f t="shared" si="19"/>
        <v>0</v>
      </c>
      <c r="V17" s="53">
        <f t="shared" si="9"/>
        <v>0</v>
      </c>
      <c r="W17" s="53" t="str">
        <f t="shared" si="20"/>
        <v>0</v>
      </c>
      <c r="X17" s="53">
        <f t="shared" si="10"/>
        <v>0</v>
      </c>
      <c r="Y17" s="53" t="str">
        <f t="shared" si="21"/>
        <v>0</v>
      </c>
      <c r="Z17" s="53">
        <f t="shared" si="11"/>
        <v>0</v>
      </c>
      <c r="AA17" s="34"/>
      <c r="AB17" s="174"/>
      <c r="AC17" s="175"/>
      <c r="AD17" s="175"/>
      <c r="AE17" s="175"/>
      <c r="AF17" s="175"/>
      <c r="AG17" s="175"/>
      <c r="AH17" s="175"/>
      <c r="AI17" s="175"/>
      <c r="AJ17" s="175"/>
      <c r="AK17" s="175"/>
      <c r="AL17" s="176"/>
      <c r="AM17" s="34"/>
    </row>
    <row r="18" spans="1:39">
      <c r="A18" s="92">
        <f>Parâmetros!A7</f>
        <v>44197.208333333336</v>
      </c>
      <c r="B18" s="59">
        <f>Parâmetros!G7*0.04*46.0055</f>
        <v>1.5273825999999999</v>
      </c>
      <c r="C18" s="87">
        <f t="shared" si="0"/>
        <v>1.5273825999999999</v>
      </c>
      <c r="D18" s="91">
        <f t="shared" si="1"/>
        <v>0.30547651999999997</v>
      </c>
      <c r="E18" s="42" t="str">
        <f t="shared" si="12"/>
        <v>1</v>
      </c>
      <c r="F18" s="51">
        <f t="shared" si="2"/>
        <v>-152.51080196500001</v>
      </c>
      <c r="G18" s="42" t="str">
        <f t="shared" si="13"/>
        <v>0</v>
      </c>
      <c r="H18" s="51">
        <f t="shared" si="3"/>
        <v>-35.255400982500007</v>
      </c>
      <c r="I18" s="42" t="str">
        <f t="shared" si="14"/>
        <v>0</v>
      </c>
      <c r="J18" s="51">
        <f t="shared" si="4"/>
        <v>89.939090401728393</v>
      </c>
      <c r="K18" s="42" t="str">
        <f t="shared" si="15"/>
        <v>0</v>
      </c>
      <c r="L18" s="51">
        <f t="shared" si="5"/>
        <v>81.514664040000014</v>
      </c>
      <c r="M18" s="55" t="str">
        <f t="shared" si="16"/>
        <v>0</v>
      </c>
      <c r="N18" s="58">
        <f t="shared" si="6"/>
        <v>0.30547651999999997</v>
      </c>
      <c r="O18" s="59">
        <v>260</v>
      </c>
      <c r="Q18" s="53" t="str">
        <f t="shared" si="17"/>
        <v>1</v>
      </c>
      <c r="R18" s="53">
        <f t="shared" si="7"/>
        <v>1</v>
      </c>
      <c r="S18" s="53" t="str">
        <f t="shared" si="18"/>
        <v>0</v>
      </c>
      <c r="T18" s="53">
        <f t="shared" si="8"/>
        <v>0</v>
      </c>
      <c r="U18" s="53" t="str">
        <f t="shared" si="19"/>
        <v>0</v>
      </c>
      <c r="V18" s="53">
        <f t="shared" si="9"/>
        <v>0</v>
      </c>
      <c r="W18" s="53" t="str">
        <f t="shared" si="20"/>
        <v>0</v>
      </c>
      <c r="X18" s="53">
        <f t="shared" si="10"/>
        <v>0</v>
      </c>
      <c r="Y18" s="53" t="str">
        <f t="shared" si="21"/>
        <v>0</v>
      </c>
      <c r="Z18" s="53">
        <f t="shared" si="11"/>
        <v>0</v>
      </c>
      <c r="AA18" s="34"/>
      <c r="AB18" s="174"/>
      <c r="AC18" s="175"/>
      <c r="AD18" s="175"/>
      <c r="AE18" s="175"/>
      <c r="AF18" s="175"/>
      <c r="AG18" s="175"/>
      <c r="AH18" s="175"/>
      <c r="AI18" s="175"/>
      <c r="AJ18" s="175"/>
      <c r="AK18" s="175"/>
      <c r="AL18" s="176"/>
      <c r="AM18" s="34"/>
    </row>
    <row r="19" spans="1:39" ht="15.75" thickBot="1">
      <c r="A19" s="92">
        <f>Parâmetros!A8</f>
        <v>44197.25</v>
      </c>
      <c r="B19" s="59">
        <f>Parâmetros!G8*0.04*46.0055</f>
        <v>1.4169693999999999</v>
      </c>
      <c r="C19" s="87">
        <f t="shared" si="0"/>
        <v>1.4169693999999999</v>
      </c>
      <c r="D19" s="91">
        <f t="shared" si="1"/>
        <v>0.28339387999999999</v>
      </c>
      <c r="E19" s="42" t="str">
        <f t="shared" si="12"/>
        <v>1</v>
      </c>
      <c r="F19" s="51">
        <f t="shared" si="2"/>
        <v>-152.61845483499999</v>
      </c>
      <c r="G19" s="42" t="str">
        <f t="shared" si="13"/>
        <v>0</v>
      </c>
      <c r="H19" s="51">
        <f t="shared" si="3"/>
        <v>-35.309227417499997</v>
      </c>
      <c r="I19" s="42" t="str">
        <f t="shared" si="14"/>
        <v>0</v>
      </c>
      <c r="J19" s="51">
        <f t="shared" si="4"/>
        <v>89.928321706913579</v>
      </c>
      <c r="K19" s="42" t="str">
        <f t="shared" si="15"/>
        <v>0</v>
      </c>
      <c r="L19" s="51">
        <f t="shared" si="5"/>
        <v>81.502973230588225</v>
      </c>
      <c r="M19" s="55" t="str">
        <f t="shared" si="16"/>
        <v>0</v>
      </c>
      <c r="N19" s="58">
        <f t="shared" si="6"/>
        <v>0.28339387999999999</v>
      </c>
      <c r="O19" s="59">
        <v>260</v>
      </c>
      <c r="Q19" s="53" t="str">
        <f t="shared" si="17"/>
        <v>1</v>
      </c>
      <c r="R19" s="53">
        <f t="shared" si="7"/>
        <v>1</v>
      </c>
      <c r="S19" s="53" t="str">
        <f t="shared" si="18"/>
        <v>0</v>
      </c>
      <c r="T19" s="53">
        <f t="shared" si="8"/>
        <v>0</v>
      </c>
      <c r="U19" s="53" t="str">
        <f t="shared" si="19"/>
        <v>0</v>
      </c>
      <c r="V19" s="53">
        <f t="shared" si="9"/>
        <v>0</v>
      </c>
      <c r="W19" s="53" t="str">
        <f t="shared" si="20"/>
        <v>0</v>
      </c>
      <c r="X19" s="53">
        <f t="shared" si="10"/>
        <v>0</v>
      </c>
      <c r="Y19" s="53" t="str">
        <f t="shared" si="21"/>
        <v>0</v>
      </c>
      <c r="Z19" s="53">
        <f t="shared" si="11"/>
        <v>0</v>
      </c>
      <c r="AA19" s="34"/>
      <c r="AB19" s="177"/>
      <c r="AC19" s="178"/>
      <c r="AD19" s="178"/>
      <c r="AE19" s="178"/>
      <c r="AF19" s="178"/>
      <c r="AG19" s="178"/>
      <c r="AH19" s="178"/>
      <c r="AI19" s="178"/>
      <c r="AJ19" s="178"/>
      <c r="AK19" s="178"/>
      <c r="AL19" s="179"/>
      <c r="AM19" s="34"/>
    </row>
    <row r="20" spans="1:39" ht="15.75" thickBot="1">
      <c r="A20" s="92">
        <f>Parâmetros!A9</f>
        <v>44197.291666666664</v>
      </c>
      <c r="B20" s="59">
        <f>Parâmetros!G9*0.04*46.0055</f>
        <v>2.8891454000000003</v>
      </c>
      <c r="C20" s="87">
        <f t="shared" si="0"/>
        <v>2.8891454000000003</v>
      </c>
      <c r="D20" s="91">
        <f t="shared" si="1"/>
        <v>0.57782908000000011</v>
      </c>
      <c r="E20" s="42" t="str">
        <f t="shared" si="12"/>
        <v>1</v>
      </c>
      <c r="F20" s="51">
        <f t="shared" si="2"/>
        <v>-151.183083235</v>
      </c>
      <c r="G20" s="42" t="str">
        <f t="shared" si="13"/>
        <v>0</v>
      </c>
      <c r="H20" s="51">
        <f t="shared" si="3"/>
        <v>-34.591541617499999</v>
      </c>
      <c r="I20" s="42" t="str">
        <f t="shared" si="14"/>
        <v>0</v>
      </c>
      <c r="J20" s="51">
        <f t="shared" si="4"/>
        <v>90.071904304444445</v>
      </c>
      <c r="K20" s="42" t="str">
        <f t="shared" si="15"/>
        <v>0</v>
      </c>
      <c r="L20" s="51">
        <f t="shared" si="5"/>
        <v>81.658850689411764</v>
      </c>
      <c r="M20" s="55" t="str">
        <f t="shared" si="16"/>
        <v>0</v>
      </c>
      <c r="N20" s="58">
        <f t="shared" si="6"/>
        <v>0.57782908000000011</v>
      </c>
      <c r="O20" s="59">
        <v>260</v>
      </c>
      <c r="Q20" s="53" t="str">
        <f t="shared" si="17"/>
        <v>1</v>
      </c>
      <c r="R20" s="53">
        <f t="shared" si="7"/>
        <v>1</v>
      </c>
      <c r="S20" s="53" t="str">
        <f t="shared" si="18"/>
        <v>0</v>
      </c>
      <c r="T20" s="53">
        <f t="shared" si="8"/>
        <v>0</v>
      </c>
      <c r="U20" s="53" t="str">
        <f t="shared" si="19"/>
        <v>0</v>
      </c>
      <c r="V20" s="53">
        <f t="shared" si="9"/>
        <v>0</v>
      </c>
      <c r="W20" s="53" t="str">
        <f t="shared" si="20"/>
        <v>0</v>
      </c>
      <c r="X20" s="53">
        <f t="shared" si="10"/>
        <v>0</v>
      </c>
      <c r="Y20" s="53" t="str">
        <f t="shared" si="21"/>
        <v>0</v>
      </c>
      <c r="Z20" s="53">
        <f t="shared" si="11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92">
        <f>Parâmetros!A10</f>
        <v>44197.333333333336</v>
      </c>
      <c r="B21" s="59">
        <f>Parâmetros!G10*0.04*46.0055</f>
        <v>2.8155366000000002</v>
      </c>
      <c r="C21" s="87">
        <f t="shared" si="0"/>
        <v>2.8155366000000002</v>
      </c>
      <c r="D21" s="91">
        <f t="shared" si="1"/>
        <v>0.56310732000000008</v>
      </c>
      <c r="E21" s="42" t="str">
        <f t="shared" si="12"/>
        <v>1</v>
      </c>
      <c r="F21" s="51">
        <f t="shared" si="2"/>
        <v>-151.25485181499999</v>
      </c>
      <c r="G21" s="42" t="str">
        <f t="shared" si="13"/>
        <v>0</v>
      </c>
      <c r="H21" s="51">
        <f t="shared" si="3"/>
        <v>-34.627425907499997</v>
      </c>
      <c r="I21" s="42" t="str">
        <f t="shared" si="14"/>
        <v>0</v>
      </c>
      <c r="J21" s="51">
        <f t="shared" si="4"/>
        <v>90.064725174567897</v>
      </c>
      <c r="K21" s="42" t="str">
        <f t="shared" si="15"/>
        <v>0</v>
      </c>
      <c r="L21" s="51">
        <f t="shared" si="5"/>
        <v>81.6510568164706</v>
      </c>
      <c r="M21" s="55" t="str">
        <f t="shared" si="16"/>
        <v>0</v>
      </c>
      <c r="N21" s="58">
        <f t="shared" si="6"/>
        <v>0.56310732000000008</v>
      </c>
      <c r="O21" s="59">
        <v>260</v>
      </c>
      <c r="Q21" s="53" t="str">
        <f t="shared" si="17"/>
        <v>1</v>
      </c>
      <c r="R21" s="53">
        <f t="shared" si="7"/>
        <v>1</v>
      </c>
      <c r="S21" s="53" t="str">
        <f t="shared" si="18"/>
        <v>0</v>
      </c>
      <c r="T21" s="53">
        <f t="shared" si="8"/>
        <v>0</v>
      </c>
      <c r="U21" s="53" t="str">
        <f t="shared" si="19"/>
        <v>0</v>
      </c>
      <c r="V21" s="53">
        <f t="shared" si="9"/>
        <v>0</v>
      </c>
      <c r="W21" s="53" t="str">
        <f t="shared" si="20"/>
        <v>0</v>
      </c>
      <c r="X21" s="53">
        <f t="shared" si="10"/>
        <v>0</v>
      </c>
      <c r="Y21" s="53" t="str">
        <f t="shared" si="21"/>
        <v>0</v>
      </c>
      <c r="Z21" s="53">
        <f t="shared" si="11"/>
        <v>0</v>
      </c>
      <c r="AA21" s="34"/>
      <c r="AB21" s="180" t="s">
        <v>80</v>
      </c>
      <c r="AC21" s="181"/>
      <c r="AD21" s="181"/>
      <c r="AE21" s="181"/>
      <c r="AF21" s="181"/>
      <c r="AG21" s="181"/>
      <c r="AH21" s="181"/>
      <c r="AI21" s="181"/>
      <c r="AJ21" s="181"/>
      <c r="AK21" s="181"/>
      <c r="AL21" s="182"/>
      <c r="AM21" s="34"/>
    </row>
    <row r="22" spans="1:39">
      <c r="A22" s="92">
        <f>Parâmetros!A11</f>
        <v>44197.375</v>
      </c>
      <c r="B22" s="59">
        <f>Parâmetros!G11*0.04*46.0055</f>
        <v>1.9138288000000001</v>
      </c>
      <c r="C22" s="87">
        <f t="shared" si="0"/>
        <v>1.9138288000000001</v>
      </c>
      <c r="D22" s="91">
        <f t="shared" si="1"/>
        <v>0.38276576000000001</v>
      </c>
      <c r="E22" s="42" t="str">
        <f t="shared" si="12"/>
        <v>1</v>
      </c>
      <c r="F22" s="51">
        <f t="shared" si="2"/>
        <v>-152.13401692000002</v>
      </c>
      <c r="G22" s="42" t="str">
        <f t="shared" si="13"/>
        <v>0</v>
      </c>
      <c r="H22" s="51">
        <f t="shared" si="3"/>
        <v>-35.067008460000011</v>
      </c>
      <c r="I22" s="42" t="str">
        <f t="shared" si="14"/>
        <v>0</v>
      </c>
      <c r="J22" s="51">
        <f t="shared" si="4"/>
        <v>89.97678083358025</v>
      </c>
      <c r="K22" s="42" t="str">
        <f t="shared" si="15"/>
        <v>0</v>
      </c>
      <c r="L22" s="51">
        <f t="shared" si="5"/>
        <v>81.555581872941161</v>
      </c>
      <c r="M22" s="55" t="str">
        <f t="shared" si="16"/>
        <v>0</v>
      </c>
      <c r="N22" s="58">
        <f t="shared" si="6"/>
        <v>0.38276576000000001</v>
      </c>
      <c r="O22" s="59">
        <v>260</v>
      </c>
      <c r="Q22" s="53" t="str">
        <f t="shared" si="17"/>
        <v>1</v>
      </c>
      <c r="R22" s="53">
        <f t="shared" si="7"/>
        <v>1</v>
      </c>
      <c r="S22" s="53" t="str">
        <f t="shared" si="18"/>
        <v>0</v>
      </c>
      <c r="T22" s="53">
        <f t="shared" si="8"/>
        <v>0</v>
      </c>
      <c r="U22" s="53" t="str">
        <f t="shared" si="19"/>
        <v>0</v>
      </c>
      <c r="V22" s="53">
        <f t="shared" si="9"/>
        <v>0</v>
      </c>
      <c r="W22" s="53" t="str">
        <f t="shared" si="20"/>
        <v>0</v>
      </c>
      <c r="X22" s="53">
        <f t="shared" si="10"/>
        <v>0</v>
      </c>
      <c r="Y22" s="53" t="str">
        <f t="shared" si="21"/>
        <v>0</v>
      </c>
      <c r="Z22" s="53">
        <f t="shared" si="11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92">
        <f>Parâmetros!A12</f>
        <v>44197.416666666664</v>
      </c>
      <c r="B23" s="59">
        <f>Parâmetros!G12*0.04*46.0055</f>
        <v>1.3617627999999999</v>
      </c>
      <c r="C23" s="87">
        <f t="shared" si="0"/>
        <v>1.3617627999999999</v>
      </c>
      <c r="D23" s="91">
        <f t="shared" si="1"/>
        <v>0.27235255999999997</v>
      </c>
      <c r="E23" s="42" t="str">
        <f t="shared" si="12"/>
        <v>1</v>
      </c>
      <c r="F23" s="51">
        <f t="shared" si="2"/>
        <v>-152.67228126999998</v>
      </c>
      <c r="G23" s="42" t="str">
        <f t="shared" si="13"/>
        <v>0</v>
      </c>
      <c r="H23" s="51">
        <f t="shared" si="3"/>
        <v>-35.336140634999992</v>
      </c>
      <c r="I23" s="42" t="str">
        <f t="shared" si="14"/>
        <v>0</v>
      </c>
      <c r="J23" s="51">
        <f t="shared" si="4"/>
        <v>89.922937359506179</v>
      </c>
      <c r="K23" s="42" t="str">
        <f t="shared" si="15"/>
        <v>0</v>
      </c>
      <c r="L23" s="51">
        <f t="shared" si="5"/>
        <v>81.497127825882359</v>
      </c>
      <c r="M23" s="55" t="str">
        <f t="shared" si="16"/>
        <v>0</v>
      </c>
      <c r="N23" s="58">
        <f t="shared" si="6"/>
        <v>0.27235255999999997</v>
      </c>
      <c r="O23" s="59">
        <v>260</v>
      </c>
      <c r="Q23" s="53" t="str">
        <f t="shared" si="17"/>
        <v>1</v>
      </c>
      <c r="R23" s="53">
        <f t="shared" si="7"/>
        <v>1</v>
      </c>
      <c r="S23" s="53" t="str">
        <f t="shared" si="18"/>
        <v>0</v>
      </c>
      <c r="T23" s="53">
        <f t="shared" si="8"/>
        <v>0</v>
      </c>
      <c r="U23" s="53" t="str">
        <f t="shared" si="19"/>
        <v>0</v>
      </c>
      <c r="V23" s="53">
        <f t="shared" si="9"/>
        <v>0</v>
      </c>
      <c r="W23" s="53" t="str">
        <f t="shared" si="20"/>
        <v>0</v>
      </c>
      <c r="X23" s="53">
        <f t="shared" si="10"/>
        <v>0</v>
      </c>
      <c r="Y23" s="53" t="str">
        <f t="shared" si="21"/>
        <v>0</v>
      </c>
      <c r="Z23" s="53">
        <f t="shared" si="11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92">
        <f>Parâmetros!A13</f>
        <v>44197.458333333336</v>
      </c>
      <c r="B24" s="59">
        <f>Parâmetros!G13*0.04*46.0055</f>
        <v>1.1409364</v>
      </c>
      <c r="C24" s="87">
        <f t="shared" si="0"/>
        <v>1.1409364</v>
      </c>
      <c r="D24" s="91">
        <f t="shared" si="1"/>
        <v>0.22818727999999999</v>
      </c>
      <c r="E24" s="42" t="str">
        <f t="shared" si="12"/>
        <v>1</v>
      </c>
      <c r="F24" s="51">
        <f t="shared" si="2"/>
        <v>-152.88758701</v>
      </c>
      <c r="G24" s="42" t="str">
        <f t="shared" si="13"/>
        <v>0</v>
      </c>
      <c r="H24" s="51">
        <f t="shared" si="3"/>
        <v>-35.443793505000002</v>
      </c>
      <c r="I24" s="42" t="str">
        <f t="shared" si="14"/>
        <v>0</v>
      </c>
      <c r="J24" s="51">
        <f t="shared" si="4"/>
        <v>89.901399969876536</v>
      </c>
      <c r="K24" s="42" t="str">
        <f t="shared" si="15"/>
        <v>0</v>
      </c>
      <c r="L24" s="51">
        <f t="shared" si="5"/>
        <v>81.473746207058838</v>
      </c>
      <c r="M24" s="55" t="str">
        <f t="shared" si="16"/>
        <v>0</v>
      </c>
      <c r="N24" s="58">
        <f t="shared" si="6"/>
        <v>0.22818727999999999</v>
      </c>
      <c r="O24" s="59">
        <v>260</v>
      </c>
      <c r="Q24" s="53" t="str">
        <f t="shared" si="17"/>
        <v>1</v>
      </c>
      <c r="R24" s="53">
        <f t="shared" si="7"/>
        <v>1</v>
      </c>
      <c r="S24" s="53" t="str">
        <f t="shared" si="18"/>
        <v>0</v>
      </c>
      <c r="T24" s="53">
        <f t="shared" si="8"/>
        <v>0</v>
      </c>
      <c r="U24" s="53" t="str">
        <f t="shared" si="19"/>
        <v>0</v>
      </c>
      <c r="V24" s="53">
        <f t="shared" si="9"/>
        <v>0</v>
      </c>
      <c r="W24" s="53" t="str">
        <f t="shared" si="20"/>
        <v>0</v>
      </c>
      <c r="X24" s="53">
        <f t="shared" si="10"/>
        <v>0</v>
      </c>
      <c r="Y24" s="53" t="str">
        <f t="shared" si="21"/>
        <v>0</v>
      </c>
      <c r="Z24" s="53">
        <f t="shared" si="11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92">
        <f>Parâmetros!A14</f>
        <v>44197.5</v>
      </c>
      <c r="B25" s="59">
        <f>Parâmetros!G14*0.04*46.0055</f>
        <v>1.1777408</v>
      </c>
      <c r="C25" s="87">
        <f t="shared" si="0"/>
        <v>1.1777408</v>
      </c>
      <c r="D25" s="91">
        <f t="shared" si="1"/>
        <v>0.23554816000000001</v>
      </c>
      <c r="E25" s="42" t="str">
        <f t="shared" si="12"/>
        <v>1</v>
      </c>
      <c r="F25" s="51">
        <f t="shared" si="2"/>
        <v>-152.85170271999999</v>
      </c>
      <c r="G25" s="42" t="str">
        <f t="shared" si="13"/>
        <v>0</v>
      </c>
      <c r="H25" s="51">
        <f t="shared" si="3"/>
        <v>-35.425851359999996</v>
      </c>
      <c r="I25" s="42" t="str">
        <f t="shared" si="14"/>
        <v>0</v>
      </c>
      <c r="J25" s="51">
        <f t="shared" si="4"/>
        <v>89.904989534814817</v>
      </c>
      <c r="K25" s="42" t="str">
        <f t="shared" si="15"/>
        <v>0</v>
      </c>
      <c r="L25" s="51">
        <f t="shared" si="5"/>
        <v>81.477643143529406</v>
      </c>
      <c r="M25" s="55" t="str">
        <f t="shared" si="16"/>
        <v>0</v>
      </c>
      <c r="N25" s="58">
        <f t="shared" si="6"/>
        <v>0.23554816000000001</v>
      </c>
      <c r="O25" s="59">
        <v>260</v>
      </c>
      <c r="Q25" s="53" t="str">
        <f t="shared" si="17"/>
        <v>1</v>
      </c>
      <c r="R25" s="53">
        <f t="shared" si="7"/>
        <v>1</v>
      </c>
      <c r="S25" s="53" t="str">
        <f t="shared" si="18"/>
        <v>0</v>
      </c>
      <c r="T25" s="53">
        <f t="shared" si="8"/>
        <v>0</v>
      </c>
      <c r="U25" s="53" t="str">
        <f t="shared" si="19"/>
        <v>0</v>
      </c>
      <c r="V25" s="53">
        <f t="shared" si="9"/>
        <v>0</v>
      </c>
      <c r="W25" s="53" t="str">
        <f t="shared" si="20"/>
        <v>0</v>
      </c>
      <c r="X25" s="53">
        <f t="shared" si="10"/>
        <v>0</v>
      </c>
      <c r="Y25" s="53" t="str">
        <f t="shared" si="21"/>
        <v>0</v>
      </c>
      <c r="Z25" s="53">
        <f t="shared" si="11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92">
        <f>Parâmetros!A15</f>
        <v>44197.541666666664</v>
      </c>
      <c r="B26" s="59">
        <f>Parâmetros!G15*0.04*46.0055</f>
        <v>1.0305232000000002</v>
      </c>
      <c r="C26" s="87">
        <f t="shared" si="0"/>
        <v>1.0305232000000002</v>
      </c>
      <c r="D26" s="91">
        <f t="shared" si="1"/>
        <v>0.20610464000000006</v>
      </c>
      <c r="E26" s="42" t="str">
        <f t="shared" si="12"/>
        <v>1</v>
      </c>
      <c r="F26" s="51">
        <f t="shared" si="2"/>
        <v>-152.99523988000001</v>
      </c>
      <c r="G26" s="42" t="str">
        <f t="shared" si="13"/>
        <v>0</v>
      </c>
      <c r="H26" s="51">
        <f t="shared" si="3"/>
        <v>-35.497619940000007</v>
      </c>
      <c r="I26" s="42" t="str">
        <f t="shared" si="14"/>
        <v>0</v>
      </c>
      <c r="J26" s="51">
        <f t="shared" si="4"/>
        <v>89.890631275061736</v>
      </c>
      <c r="K26" s="42" t="str">
        <f t="shared" si="15"/>
        <v>0</v>
      </c>
      <c r="L26" s="51">
        <f t="shared" si="5"/>
        <v>81.462055397647049</v>
      </c>
      <c r="M26" s="55" t="str">
        <f t="shared" si="16"/>
        <v>0</v>
      </c>
      <c r="N26" s="58">
        <f t="shared" si="6"/>
        <v>0.20610464000000006</v>
      </c>
      <c r="O26" s="59">
        <v>260</v>
      </c>
      <c r="Q26" s="53" t="str">
        <f t="shared" si="17"/>
        <v>1</v>
      </c>
      <c r="R26" s="53">
        <f t="shared" si="7"/>
        <v>1</v>
      </c>
      <c r="S26" s="53" t="str">
        <f t="shared" si="18"/>
        <v>0</v>
      </c>
      <c r="T26" s="53">
        <f t="shared" si="8"/>
        <v>0</v>
      </c>
      <c r="U26" s="53" t="str">
        <f t="shared" si="19"/>
        <v>0</v>
      </c>
      <c r="V26" s="53">
        <f t="shared" si="9"/>
        <v>0</v>
      </c>
      <c r="W26" s="53" t="str">
        <f t="shared" si="20"/>
        <v>0</v>
      </c>
      <c r="X26" s="53">
        <f t="shared" si="10"/>
        <v>0</v>
      </c>
      <c r="Y26" s="53" t="str">
        <f t="shared" si="21"/>
        <v>0</v>
      </c>
      <c r="Z26" s="53">
        <f t="shared" si="11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92">
        <f>Parâmetros!A16</f>
        <v>44197.583333333336</v>
      </c>
      <c r="B27" s="59">
        <f>Parâmetros!G16*0.04*46.0055</f>
        <v>1.2329474</v>
      </c>
      <c r="C27" s="87">
        <f t="shared" si="0"/>
        <v>1.2329474</v>
      </c>
      <c r="D27" s="91">
        <f t="shared" si="1"/>
        <v>0.24658948</v>
      </c>
      <c r="E27" s="42" t="str">
        <f t="shared" si="12"/>
        <v>1</v>
      </c>
      <c r="F27" s="51">
        <f t="shared" si="2"/>
        <v>-152.797876285</v>
      </c>
      <c r="G27" s="42" t="str">
        <f t="shared" si="13"/>
        <v>0</v>
      </c>
      <c r="H27" s="51">
        <f t="shared" si="3"/>
        <v>-35.3989381425</v>
      </c>
      <c r="I27" s="42" t="str">
        <f t="shared" si="14"/>
        <v>0</v>
      </c>
      <c r="J27" s="51">
        <f t="shared" si="4"/>
        <v>89.910373882222217</v>
      </c>
      <c r="K27" s="42" t="str">
        <f t="shared" si="15"/>
        <v>0</v>
      </c>
      <c r="L27" s="51">
        <f t="shared" si="5"/>
        <v>81.483488548235314</v>
      </c>
      <c r="M27" s="55" t="str">
        <f t="shared" si="16"/>
        <v>0</v>
      </c>
      <c r="N27" s="58">
        <f t="shared" si="6"/>
        <v>0.24658948</v>
      </c>
      <c r="O27" s="59">
        <v>260</v>
      </c>
      <c r="Q27" s="53" t="str">
        <f t="shared" si="17"/>
        <v>1</v>
      </c>
      <c r="R27" s="53">
        <f t="shared" si="7"/>
        <v>1</v>
      </c>
      <c r="S27" s="53" t="str">
        <f t="shared" si="18"/>
        <v>0</v>
      </c>
      <c r="T27" s="53">
        <f t="shared" si="8"/>
        <v>0</v>
      </c>
      <c r="U27" s="53" t="str">
        <f t="shared" si="19"/>
        <v>0</v>
      </c>
      <c r="V27" s="53">
        <f t="shared" si="9"/>
        <v>0</v>
      </c>
      <c r="W27" s="53" t="str">
        <f t="shared" si="20"/>
        <v>0</v>
      </c>
      <c r="X27" s="53">
        <f t="shared" si="10"/>
        <v>0</v>
      </c>
      <c r="Y27" s="53" t="str">
        <f t="shared" si="21"/>
        <v>0</v>
      </c>
      <c r="Z27" s="53">
        <f t="shared" si="11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92">
        <f>Parâmetros!A17</f>
        <v>44197.625</v>
      </c>
      <c r="B28" s="59">
        <f>Parâmetros!G17*0.04*46.0055</f>
        <v>1.1041319999999999</v>
      </c>
      <c r="C28" s="87">
        <f t="shared" si="0"/>
        <v>1.1041319999999999</v>
      </c>
      <c r="D28" s="91">
        <f t="shared" si="1"/>
        <v>0.22082639999999998</v>
      </c>
      <c r="E28" s="42" t="str">
        <f t="shared" si="12"/>
        <v>1</v>
      </c>
      <c r="F28" s="51">
        <f t="shared" si="2"/>
        <v>-152.92347129999999</v>
      </c>
      <c r="G28" s="42" t="str">
        <f t="shared" si="13"/>
        <v>0</v>
      </c>
      <c r="H28" s="51">
        <f t="shared" si="3"/>
        <v>-35.461735649999994</v>
      </c>
      <c r="I28" s="42" t="str">
        <f t="shared" si="14"/>
        <v>0</v>
      </c>
      <c r="J28" s="51">
        <f t="shared" si="4"/>
        <v>89.897810404938269</v>
      </c>
      <c r="K28" s="42" t="str">
        <f t="shared" si="15"/>
        <v>0</v>
      </c>
      <c r="L28" s="51">
        <f t="shared" si="5"/>
        <v>81.469849270588213</v>
      </c>
      <c r="M28" s="55" t="str">
        <f t="shared" si="16"/>
        <v>0</v>
      </c>
      <c r="N28" s="58">
        <f t="shared" si="6"/>
        <v>0.22082639999999998</v>
      </c>
      <c r="O28" s="59">
        <v>260</v>
      </c>
      <c r="Q28" s="53" t="str">
        <f t="shared" si="17"/>
        <v>1</v>
      </c>
      <c r="R28" s="53">
        <f t="shared" si="7"/>
        <v>1</v>
      </c>
      <c r="S28" s="53" t="str">
        <f t="shared" si="18"/>
        <v>0</v>
      </c>
      <c r="T28" s="53">
        <f t="shared" si="8"/>
        <v>0</v>
      </c>
      <c r="U28" s="53" t="str">
        <f t="shared" si="19"/>
        <v>0</v>
      </c>
      <c r="V28" s="53">
        <f t="shared" si="9"/>
        <v>0</v>
      </c>
      <c r="W28" s="53" t="str">
        <f t="shared" si="20"/>
        <v>0</v>
      </c>
      <c r="X28" s="53">
        <f t="shared" si="10"/>
        <v>0</v>
      </c>
      <c r="Y28" s="53" t="str">
        <f t="shared" si="21"/>
        <v>0</v>
      </c>
      <c r="Z28" s="53">
        <f t="shared" si="11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92">
        <f>Parâmetros!A18</f>
        <v>44197.666666666664</v>
      </c>
      <c r="B29" s="59">
        <f>Parâmetros!G18*0.04*46.0055</f>
        <v>0.80969679999999999</v>
      </c>
      <c r="C29" s="87">
        <f t="shared" si="0"/>
        <v>0.80969679999999999</v>
      </c>
      <c r="D29" s="91">
        <f t="shared" si="1"/>
        <v>0.16193935999999998</v>
      </c>
      <c r="E29" s="42" t="str">
        <f t="shared" si="12"/>
        <v>1</v>
      </c>
      <c r="F29" s="51">
        <f t="shared" si="2"/>
        <v>-153.21054561999998</v>
      </c>
      <c r="G29" s="42" t="str">
        <f t="shared" si="13"/>
        <v>0</v>
      </c>
      <c r="H29" s="51">
        <f t="shared" si="3"/>
        <v>-35.605272809999988</v>
      </c>
      <c r="I29" s="42" t="str">
        <f t="shared" si="14"/>
        <v>0</v>
      </c>
      <c r="J29" s="51">
        <f t="shared" si="4"/>
        <v>89.869093885432093</v>
      </c>
      <c r="K29" s="42" t="str">
        <f t="shared" si="15"/>
        <v>0</v>
      </c>
      <c r="L29" s="51">
        <f t="shared" si="5"/>
        <v>81.438673778823514</v>
      </c>
      <c r="M29" s="55" t="str">
        <f t="shared" si="16"/>
        <v>0</v>
      </c>
      <c r="N29" s="58">
        <f t="shared" si="6"/>
        <v>0.16193935999999998</v>
      </c>
      <c r="O29" s="59">
        <v>260</v>
      </c>
      <c r="Q29" s="53" t="str">
        <f t="shared" si="17"/>
        <v>1</v>
      </c>
      <c r="R29" s="53">
        <f t="shared" si="7"/>
        <v>1</v>
      </c>
      <c r="S29" s="53" t="str">
        <f t="shared" si="18"/>
        <v>0</v>
      </c>
      <c r="T29" s="53">
        <f t="shared" si="8"/>
        <v>0</v>
      </c>
      <c r="U29" s="53" t="str">
        <f t="shared" si="19"/>
        <v>0</v>
      </c>
      <c r="V29" s="53">
        <f t="shared" si="9"/>
        <v>0</v>
      </c>
      <c r="W29" s="53" t="str">
        <f t="shared" si="20"/>
        <v>0</v>
      </c>
      <c r="X29" s="53">
        <f t="shared" si="10"/>
        <v>0</v>
      </c>
      <c r="Y29" s="53" t="str">
        <f t="shared" si="21"/>
        <v>0</v>
      </c>
      <c r="Z29" s="53">
        <f t="shared" si="11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92">
        <f>Parâmetros!A19</f>
        <v>44197.708333333336</v>
      </c>
      <c r="B30" s="59">
        <f>Parâmetros!G19*0.04*46.0055</f>
        <v>0.71768580000000004</v>
      </c>
      <c r="C30" s="87">
        <f t="shared" si="0"/>
        <v>0.71768580000000004</v>
      </c>
      <c r="D30" s="91">
        <f t="shared" si="1"/>
        <v>0.14353716</v>
      </c>
      <c r="E30" s="42" t="str">
        <f t="shared" si="12"/>
        <v>1</v>
      </c>
      <c r="F30" s="51">
        <f t="shared" si="2"/>
        <v>-153.30025634500001</v>
      </c>
      <c r="G30" s="42" t="str">
        <f t="shared" si="13"/>
        <v>0</v>
      </c>
      <c r="H30" s="51">
        <f t="shared" si="3"/>
        <v>-35.650128172500004</v>
      </c>
      <c r="I30" s="42" t="str">
        <f t="shared" si="14"/>
        <v>0</v>
      </c>
      <c r="J30" s="51">
        <f t="shared" si="4"/>
        <v>89.860119973086427</v>
      </c>
      <c r="K30" s="42" t="str">
        <f t="shared" si="15"/>
        <v>0</v>
      </c>
      <c r="L30" s="51">
        <f t="shared" si="5"/>
        <v>81.428931437647066</v>
      </c>
      <c r="M30" s="55" t="str">
        <f t="shared" si="16"/>
        <v>0</v>
      </c>
      <c r="N30" s="58">
        <f t="shared" si="6"/>
        <v>0.14353716</v>
      </c>
      <c r="O30" s="59">
        <v>260</v>
      </c>
      <c r="Q30" s="53" t="str">
        <f t="shared" si="17"/>
        <v>1</v>
      </c>
      <c r="R30" s="53">
        <f t="shared" si="7"/>
        <v>1</v>
      </c>
      <c r="S30" s="53" t="str">
        <f t="shared" si="18"/>
        <v>0</v>
      </c>
      <c r="T30" s="53">
        <f t="shared" si="8"/>
        <v>0</v>
      </c>
      <c r="U30" s="53" t="str">
        <f t="shared" si="19"/>
        <v>0</v>
      </c>
      <c r="V30" s="53">
        <f t="shared" si="9"/>
        <v>0</v>
      </c>
      <c r="W30" s="53" t="str">
        <f t="shared" si="20"/>
        <v>0</v>
      </c>
      <c r="X30" s="53">
        <f t="shared" si="10"/>
        <v>0</v>
      </c>
      <c r="Y30" s="53" t="str">
        <f t="shared" si="21"/>
        <v>0</v>
      </c>
      <c r="Z30" s="53">
        <f t="shared" si="11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92">
        <f>Parâmetros!A20</f>
        <v>44197.75</v>
      </c>
      <c r="B31" s="59">
        <f>Parâmetros!G20*0.04*46.0055</f>
        <v>1.3249583999999999</v>
      </c>
      <c r="C31" s="87">
        <f t="shared" si="0"/>
        <v>1.3249583999999999</v>
      </c>
      <c r="D31" s="91">
        <f t="shared" si="1"/>
        <v>0.26499167999999995</v>
      </c>
      <c r="E31" s="42" t="str">
        <f t="shared" si="12"/>
        <v>1</v>
      </c>
      <c r="F31" s="51">
        <f t="shared" si="2"/>
        <v>-152.70816556</v>
      </c>
      <c r="G31" s="42" t="str">
        <f t="shared" si="13"/>
        <v>0</v>
      </c>
      <c r="H31" s="51">
        <f t="shared" si="3"/>
        <v>-35.354082779999999</v>
      </c>
      <c r="I31" s="42" t="str">
        <f t="shared" si="14"/>
        <v>0</v>
      </c>
      <c r="J31" s="51">
        <f t="shared" si="4"/>
        <v>89.919347794567898</v>
      </c>
      <c r="K31" s="42" t="str">
        <f t="shared" si="15"/>
        <v>0</v>
      </c>
      <c r="L31" s="51">
        <f t="shared" si="5"/>
        <v>81.493230889411763</v>
      </c>
      <c r="M31" s="55" t="str">
        <f t="shared" si="16"/>
        <v>0</v>
      </c>
      <c r="N31" s="58">
        <f t="shared" si="6"/>
        <v>0.26499167999999995</v>
      </c>
      <c r="O31" s="59">
        <v>260</v>
      </c>
      <c r="Q31" s="53" t="str">
        <f t="shared" si="17"/>
        <v>1</v>
      </c>
      <c r="R31" s="53">
        <f t="shared" si="7"/>
        <v>1</v>
      </c>
      <c r="S31" s="53" t="str">
        <f t="shared" si="18"/>
        <v>0</v>
      </c>
      <c r="T31" s="53">
        <f t="shared" si="8"/>
        <v>0</v>
      </c>
      <c r="U31" s="53" t="str">
        <f t="shared" si="19"/>
        <v>0</v>
      </c>
      <c r="V31" s="53">
        <f t="shared" si="9"/>
        <v>0</v>
      </c>
      <c r="W31" s="53" t="str">
        <f t="shared" si="20"/>
        <v>0</v>
      </c>
      <c r="X31" s="53">
        <f t="shared" si="10"/>
        <v>0</v>
      </c>
      <c r="Y31" s="53" t="str">
        <f t="shared" si="21"/>
        <v>0</v>
      </c>
      <c r="Z31" s="53">
        <f t="shared" si="11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92">
        <f>Parâmetros!A21</f>
        <v>44197.791666666664</v>
      </c>
      <c r="B32" s="59">
        <f>Parâmetros!G21*0.04*46.0055</f>
        <v>2.3738837999999998</v>
      </c>
      <c r="C32" s="87">
        <f t="shared" si="0"/>
        <v>2.3738837999999998</v>
      </c>
      <c r="D32" s="91">
        <f t="shared" si="1"/>
        <v>0.47477675999999996</v>
      </c>
      <c r="E32" s="42" t="str">
        <f t="shared" si="12"/>
        <v>1</v>
      </c>
      <c r="F32" s="51">
        <f t="shared" si="2"/>
        <v>-151.68546329500001</v>
      </c>
      <c r="G32" s="42" t="str">
        <f t="shared" si="13"/>
        <v>0</v>
      </c>
      <c r="H32" s="51">
        <f t="shared" si="3"/>
        <v>-34.842731647500003</v>
      </c>
      <c r="I32" s="42" t="str">
        <f t="shared" si="14"/>
        <v>0</v>
      </c>
      <c r="J32" s="51">
        <f t="shared" si="4"/>
        <v>90.02165039530864</v>
      </c>
      <c r="K32" s="42" t="str">
        <f t="shared" si="15"/>
        <v>0</v>
      </c>
      <c r="L32" s="51">
        <f t="shared" si="5"/>
        <v>81.60429357882353</v>
      </c>
      <c r="M32" s="55" t="str">
        <f t="shared" si="16"/>
        <v>0</v>
      </c>
      <c r="N32" s="58">
        <f t="shared" si="6"/>
        <v>0.47477675999999996</v>
      </c>
      <c r="O32" s="59">
        <v>260</v>
      </c>
      <c r="Q32" s="53" t="str">
        <f t="shared" si="17"/>
        <v>1</v>
      </c>
      <c r="R32" s="53">
        <f t="shared" si="7"/>
        <v>1</v>
      </c>
      <c r="S32" s="53" t="str">
        <f t="shared" si="18"/>
        <v>0</v>
      </c>
      <c r="T32" s="53">
        <f t="shared" si="8"/>
        <v>0</v>
      </c>
      <c r="U32" s="53" t="str">
        <f t="shared" si="19"/>
        <v>0</v>
      </c>
      <c r="V32" s="53">
        <f t="shared" si="9"/>
        <v>0</v>
      </c>
      <c r="W32" s="53" t="str">
        <f t="shared" si="20"/>
        <v>0</v>
      </c>
      <c r="X32" s="53">
        <f t="shared" si="10"/>
        <v>0</v>
      </c>
      <c r="Y32" s="53" t="str">
        <f t="shared" si="21"/>
        <v>0</v>
      </c>
      <c r="Z32" s="53">
        <f t="shared" si="11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92">
        <f>Parâmetros!A22</f>
        <v>44197.833333333336</v>
      </c>
      <c r="B33" s="59">
        <f>Parâmetros!G22*0.04*46.0055</f>
        <v>2.8155366000000002</v>
      </c>
      <c r="C33" s="87">
        <f t="shared" si="0"/>
        <v>2.8155366000000002</v>
      </c>
      <c r="D33" s="91">
        <f t="shared" si="1"/>
        <v>0.56310732000000008</v>
      </c>
      <c r="E33" s="42" t="str">
        <f t="shared" si="12"/>
        <v>1</v>
      </c>
      <c r="F33" s="51">
        <f t="shared" si="2"/>
        <v>-151.25485181499999</v>
      </c>
      <c r="G33" s="42" t="str">
        <f t="shared" si="13"/>
        <v>0</v>
      </c>
      <c r="H33" s="51">
        <f t="shared" si="3"/>
        <v>-34.627425907499997</v>
      </c>
      <c r="I33" s="42" t="str">
        <f t="shared" si="14"/>
        <v>0</v>
      </c>
      <c r="J33" s="51">
        <f t="shared" si="4"/>
        <v>90.064725174567897</v>
      </c>
      <c r="K33" s="42" t="str">
        <f t="shared" si="15"/>
        <v>0</v>
      </c>
      <c r="L33" s="51">
        <f t="shared" si="5"/>
        <v>81.6510568164706</v>
      </c>
      <c r="M33" s="55" t="str">
        <f t="shared" si="16"/>
        <v>0</v>
      </c>
      <c r="N33" s="58">
        <f t="shared" si="6"/>
        <v>0.56310732000000008</v>
      </c>
      <c r="O33" s="59">
        <v>260</v>
      </c>
      <c r="Q33" s="53" t="str">
        <f t="shared" si="17"/>
        <v>1</v>
      </c>
      <c r="R33" s="53">
        <f t="shared" si="7"/>
        <v>1</v>
      </c>
      <c r="S33" s="53" t="str">
        <f t="shared" si="18"/>
        <v>0</v>
      </c>
      <c r="T33" s="53">
        <f t="shared" si="8"/>
        <v>0</v>
      </c>
      <c r="U33" s="53" t="str">
        <f t="shared" si="19"/>
        <v>0</v>
      </c>
      <c r="V33" s="53">
        <f t="shared" si="9"/>
        <v>0</v>
      </c>
      <c r="W33" s="53" t="str">
        <f t="shared" si="20"/>
        <v>0</v>
      </c>
      <c r="X33" s="53">
        <f t="shared" si="10"/>
        <v>0</v>
      </c>
      <c r="Y33" s="53" t="str">
        <f t="shared" si="21"/>
        <v>0</v>
      </c>
      <c r="Z33" s="53">
        <f t="shared" si="11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92">
        <f>Parâmetros!A23</f>
        <v>44197.875</v>
      </c>
      <c r="B34" s="59">
        <f>Parâmetros!G23*0.04*46.0055</f>
        <v>2.6315146</v>
      </c>
      <c r="C34" s="87">
        <f t="shared" si="0"/>
        <v>2.6315146</v>
      </c>
      <c r="D34" s="91">
        <f t="shared" si="1"/>
        <v>0.52630292000000001</v>
      </c>
      <c r="E34" s="42" t="str">
        <f t="shared" si="12"/>
        <v>1</v>
      </c>
      <c r="F34" s="51">
        <f t="shared" si="2"/>
        <v>-151.434273265</v>
      </c>
      <c r="G34" s="42" t="str">
        <f t="shared" si="13"/>
        <v>0</v>
      </c>
      <c r="H34" s="51">
        <f t="shared" si="3"/>
        <v>-34.717136632500001</v>
      </c>
      <c r="I34" s="42" t="str">
        <f t="shared" si="14"/>
        <v>0</v>
      </c>
      <c r="J34" s="51">
        <f t="shared" si="4"/>
        <v>90.04677734987655</v>
      </c>
      <c r="K34" s="42" t="str">
        <f t="shared" si="15"/>
        <v>0</v>
      </c>
      <c r="L34" s="51">
        <f t="shared" si="5"/>
        <v>81.631572134117633</v>
      </c>
      <c r="M34" s="55" t="str">
        <f t="shared" si="16"/>
        <v>0</v>
      </c>
      <c r="N34" s="58">
        <f t="shared" si="6"/>
        <v>0.52630292000000001</v>
      </c>
      <c r="O34" s="59">
        <v>260</v>
      </c>
      <c r="Q34" s="53" t="str">
        <f t="shared" si="17"/>
        <v>1</v>
      </c>
      <c r="R34" s="53">
        <f t="shared" si="7"/>
        <v>1</v>
      </c>
      <c r="S34" s="53" t="str">
        <f t="shared" si="18"/>
        <v>0</v>
      </c>
      <c r="T34" s="53">
        <f t="shared" si="8"/>
        <v>0</v>
      </c>
      <c r="U34" s="53" t="str">
        <f t="shared" si="19"/>
        <v>0</v>
      </c>
      <c r="V34" s="53">
        <f t="shared" si="9"/>
        <v>0</v>
      </c>
      <c r="W34" s="53" t="str">
        <f t="shared" si="20"/>
        <v>0</v>
      </c>
      <c r="X34" s="53">
        <f t="shared" si="10"/>
        <v>0</v>
      </c>
      <c r="Y34" s="53" t="str">
        <f t="shared" si="21"/>
        <v>0</v>
      </c>
      <c r="Z34" s="53">
        <f t="shared" si="11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92">
        <f>Parâmetros!A24</f>
        <v>44197.916666666664</v>
      </c>
      <c r="B35" s="59">
        <f>Parâmetros!G24*0.04*46.0055</f>
        <v>1.9506332</v>
      </c>
      <c r="C35" s="87">
        <f t="shared" si="0"/>
        <v>1.9506332</v>
      </c>
      <c r="D35" s="91">
        <f t="shared" si="1"/>
        <v>0.39012664000000002</v>
      </c>
      <c r="E35" s="42" t="str">
        <f t="shared" si="12"/>
        <v>1</v>
      </c>
      <c r="F35" s="51">
        <f t="shared" si="2"/>
        <v>-152.09813263000001</v>
      </c>
      <c r="G35" s="42" t="str">
        <f t="shared" si="13"/>
        <v>0</v>
      </c>
      <c r="H35" s="51">
        <f t="shared" si="3"/>
        <v>-35.049066315000005</v>
      </c>
      <c r="I35" s="42" t="str">
        <f t="shared" si="14"/>
        <v>0</v>
      </c>
      <c r="J35" s="51">
        <f t="shared" si="4"/>
        <v>89.980370398518517</v>
      </c>
      <c r="K35" s="42" t="str">
        <f t="shared" si="15"/>
        <v>0</v>
      </c>
      <c r="L35" s="51">
        <f t="shared" si="5"/>
        <v>81.559478809411786</v>
      </c>
      <c r="M35" s="55" t="str">
        <f t="shared" si="16"/>
        <v>0</v>
      </c>
      <c r="N35" s="58">
        <f t="shared" si="6"/>
        <v>0.39012664000000002</v>
      </c>
      <c r="O35" s="59">
        <v>260</v>
      </c>
      <c r="Q35" s="53" t="str">
        <f t="shared" si="17"/>
        <v>1</v>
      </c>
      <c r="R35" s="53">
        <f t="shared" si="7"/>
        <v>1</v>
      </c>
      <c r="S35" s="53" t="str">
        <f t="shared" si="18"/>
        <v>0</v>
      </c>
      <c r="T35" s="53">
        <f t="shared" si="8"/>
        <v>0</v>
      </c>
      <c r="U35" s="53" t="str">
        <f t="shared" si="19"/>
        <v>0</v>
      </c>
      <c r="V35" s="53">
        <f t="shared" si="9"/>
        <v>0</v>
      </c>
      <c r="W35" s="53" t="str">
        <f t="shared" si="20"/>
        <v>0</v>
      </c>
      <c r="X35" s="53">
        <f t="shared" si="10"/>
        <v>0</v>
      </c>
      <c r="Y35" s="53" t="str">
        <f t="shared" si="21"/>
        <v>0</v>
      </c>
      <c r="Z35" s="53">
        <f t="shared" si="11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92">
        <f>Parâmetros!A25</f>
        <v>44197.958333333336</v>
      </c>
      <c r="B36" s="59">
        <f>Parâmetros!G25*0.04*46.0055</f>
        <v>1.84022</v>
      </c>
      <c r="C36" s="87">
        <f t="shared" si="0"/>
        <v>1.84022</v>
      </c>
      <c r="D36" s="91">
        <f t="shared" si="1"/>
        <v>0.36804400000000004</v>
      </c>
      <c r="E36" s="42" t="str">
        <f t="shared" si="12"/>
        <v>1</v>
      </c>
      <c r="F36" s="51">
        <f t="shared" si="2"/>
        <v>-152.20578550000002</v>
      </c>
      <c r="G36" s="42" t="str">
        <f t="shared" si="13"/>
        <v>0</v>
      </c>
      <c r="H36" s="51">
        <f t="shared" si="3"/>
        <v>-35.102892750000009</v>
      </c>
      <c r="I36" s="42" t="str">
        <f t="shared" si="14"/>
        <v>0</v>
      </c>
      <c r="J36" s="51">
        <f t="shared" si="4"/>
        <v>89.969601703703702</v>
      </c>
      <c r="K36" s="42" t="str">
        <f t="shared" si="15"/>
        <v>0</v>
      </c>
      <c r="L36" s="51">
        <f t="shared" si="5"/>
        <v>81.547787999999997</v>
      </c>
      <c r="M36" s="55" t="str">
        <f t="shared" si="16"/>
        <v>0</v>
      </c>
      <c r="N36" s="58">
        <f t="shared" si="6"/>
        <v>0.36804400000000004</v>
      </c>
      <c r="O36" s="59">
        <v>260</v>
      </c>
      <c r="Q36" s="53" t="str">
        <f t="shared" si="17"/>
        <v>1</v>
      </c>
      <c r="R36" s="53">
        <f t="shared" si="7"/>
        <v>1</v>
      </c>
      <c r="S36" s="53" t="str">
        <f t="shared" si="18"/>
        <v>0</v>
      </c>
      <c r="T36" s="53">
        <f t="shared" si="8"/>
        <v>0</v>
      </c>
      <c r="U36" s="53" t="str">
        <f t="shared" si="19"/>
        <v>0</v>
      </c>
      <c r="V36" s="53">
        <f t="shared" si="9"/>
        <v>0</v>
      </c>
      <c r="W36" s="53" t="str">
        <f t="shared" si="20"/>
        <v>0</v>
      </c>
      <c r="X36" s="53">
        <f t="shared" si="10"/>
        <v>0</v>
      </c>
      <c r="Y36" s="53" t="str">
        <f t="shared" si="21"/>
        <v>0</v>
      </c>
      <c r="Z36" s="53">
        <f t="shared" si="11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92">
        <f>Parâmetros!A26</f>
        <v>44198.041666666664</v>
      </c>
      <c r="B37" s="59">
        <f>Parâmetros!G26*0.04*46.0055</f>
        <v>1.6009913999999998</v>
      </c>
      <c r="C37" s="87">
        <f t="shared" si="0"/>
        <v>1.6009913999999998</v>
      </c>
      <c r="D37" s="91">
        <f t="shared" si="1"/>
        <v>0.32019828</v>
      </c>
      <c r="E37" s="42" t="str">
        <f t="shared" si="12"/>
        <v>1</v>
      </c>
      <c r="F37" s="51">
        <f t="shared" si="2"/>
        <v>-152.43903338500002</v>
      </c>
      <c r="G37" s="42" t="str">
        <f t="shared" si="13"/>
        <v>0</v>
      </c>
      <c r="H37" s="51">
        <f t="shared" si="3"/>
        <v>-35.219516692500008</v>
      </c>
      <c r="I37" s="42" t="str">
        <f t="shared" si="14"/>
        <v>0</v>
      </c>
      <c r="J37" s="51">
        <f t="shared" si="4"/>
        <v>89.946269531604941</v>
      </c>
      <c r="K37" s="42" t="str">
        <f t="shared" si="15"/>
        <v>0</v>
      </c>
      <c r="L37" s="51">
        <f t="shared" si="5"/>
        <v>81.522457912941192</v>
      </c>
      <c r="M37" s="55" t="str">
        <f t="shared" si="16"/>
        <v>0</v>
      </c>
      <c r="N37" s="58">
        <f t="shared" si="6"/>
        <v>0.32019828</v>
      </c>
      <c r="O37" s="59">
        <v>260</v>
      </c>
      <c r="Q37" s="53" t="str">
        <f t="shared" si="17"/>
        <v>1</v>
      </c>
      <c r="R37" s="53">
        <f t="shared" si="7"/>
        <v>1</v>
      </c>
      <c r="S37" s="53" t="str">
        <f t="shared" si="18"/>
        <v>0</v>
      </c>
      <c r="T37" s="53">
        <f t="shared" si="8"/>
        <v>0</v>
      </c>
      <c r="U37" s="53" t="str">
        <f t="shared" si="19"/>
        <v>0</v>
      </c>
      <c r="V37" s="53">
        <f t="shared" si="9"/>
        <v>0</v>
      </c>
      <c r="W37" s="53" t="str">
        <f t="shared" si="20"/>
        <v>0</v>
      </c>
      <c r="X37" s="53">
        <f t="shared" si="10"/>
        <v>0</v>
      </c>
      <c r="Y37" s="53" t="str">
        <f t="shared" si="21"/>
        <v>0</v>
      </c>
      <c r="Z37" s="53">
        <f t="shared" si="11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92">
        <f>Parâmetros!A27</f>
        <v>44198.083333333336</v>
      </c>
      <c r="B38" s="59">
        <f>Parâmetros!G27*0.04*46.0055</f>
        <v>0.80969679999999999</v>
      </c>
      <c r="C38" s="87">
        <f t="shared" si="0"/>
        <v>0.80969679999999999</v>
      </c>
      <c r="D38" s="91">
        <f t="shared" si="1"/>
        <v>0.16193935999999998</v>
      </c>
      <c r="E38" s="42" t="str">
        <f t="shared" si="12"/>
        <v>1</v>
      </c>
      <c r="F38" s="51">
        <f t="shared" si="2"/>
        <v>-153.21054561999998</v>
      </c>
      <c r="G38" s="42" t="str">
        <f t="shared" si="13"/>
        <v>0</v>
      </c>
      <c r="H38" s="51">
        <f t="shared" si="3"/>
        <v>-35.605272809999988</v>
      </c>
      <c r="I38" s="42" t="str">
        <f t="shared" si="14"/>
        <v>0</v>
      </c>
      <c r="J38" s="51">
        <f t="shared" si="4"/>
        <v>89.869093885432093</v>
      </c>
      <c r="K38" s="42" t="str">
        <f t="shared" si="15"/>
        <v>0</v>
      </c>
      <c r="L38" s="51">
        <f t="shared" si="5"/>
        <v>81.438673778823514</v>
      </c>
      <c r="M38" s="55" t="str">
        <f t="shared" si="16"/>
        <v>0</v>
      </c>
      <c r="N38" s="58">
        <f t="shared" si="6"/>
        <v>0.16193935999999998</v>
      </c>
      <c r="O38" s="59">
        <v>260</v>
      </c>
      <c r="Q38" s="53" t="str">
        <f t="shared" si="17"/>
        <v>1</v>
      </c>
      <c r="R38" s="53">
        <f t="shared" si="7"/>
        <v>1</v>
      </c>
      <c r="S38" s="53" t="str">
        <f t="shared" si="18"/>
        <v>0</v>
      </c>
      <c r="T38" s="53">
        <f t="shared" si="8"/>
        <v>0</v>
      </c>
      <c r="U38" s="53" t="str">
        <f t="shared" si="19"/>
        <v>0</v>
      </c>
      <c r="V38" s="53">
        <f t="shared" si="9"/>
        <v>0</v>
      </c>
      <c r="W38" s="53" t="str">
        <f t="shared" si="20"/>
        <v>0</v>
      </c>
      <c r="X38" s="53">
        <f t="shared" si="10"/>
        <v>0</v>
      </c>
      <c r="Y38" s="53" t="str">
        <f t="shared" si="21"/>
        <v>0</v>
      </c>
      <c r="Z38" s="53">
        <f t="shared" si="11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92">
        <f>Parâmetros!A28</f>
        <v>44198.125</v>
      </c>
      <c r="B39" s="59">
        <f>Parâmetros!G28*0.04*46.0055</f>
        <v>0.71768580000000004</v>
      </c>
      <c r="C39" s="87">
        <f t="shared" si="0"/>
        <v>0.71768580000000004</v>
      </c>
      <c r="D39" s="91">
        <f t="shared" si="1"/>
        <v>0.14353716</v>
      </c>
      <c r="E39" s="42" t="str">
        <f t="shared" si="12"/>
        <v>1</v>
      </c>
      <c r="F39" s="51">
        <f t="shared" si="2"/>
        <v>-153.30025634500001</v>
      </c>
      <c r="G39" s="42" t="str">
        <f t="shared" si="13"/>
        <v>0</v>
      </c>
      <c r="H39" s="51">
        <f t="shared" si="3"/>
        <v>-35.650128172500004</v>
      </c>
      <c r="I39" s="42" t="str">
        <f t="shared" si="14"/>
        <v>0</v>
      </c>
      <c r="J39" s="51">
        <f t="shared" si="4"/>
        <v>89.860119973086427</v>
      </c>
      <c r="K39" s="42" t="str">
        <f t="shared" si="15"/>
        <v>0</v>
      </c>
      <c r="L39" s="51">
        <f t="shared" si="5"/>
        <v>81.428931437647066</v>
      </c>
      <c r="M39" s="55" t="str">
        <f t="shared" si="16"/>
        <v>0</v>
      </c>
      <c r="N39" s="58">
        <f t="shared" si="6"/>
        <v>0.14353716</v>
      </c>
      <c r="O39" s="59">
        <v>260</v>
      </c>
      <c r="Q39" s="53" t="str">
        <f t="shared" si="17"/>
        <v>1</v>
      </c>
      <c r="R39" s="53">
        <f t="shared" si="7"/>
        <v>1</v>
      </c>
      <c r="S39" s="53" t="str">
        <f t="shared" si="18"/>
        <v>0</v>
      </c>
      <c r="T39" s="53">
        <f t="shared" si="8"/>
        <v>0</v>
      </c>
      <c r="U39" s="53" t="str">
        <f t="shared" si="19"/>
        <v>0</v>
      </c>
      <c r="V39" s="53">
        <f t="shared" si="9"/>
        <v>0</v>
      </c>
      <c r="W39" s="53" t="str">
        <f t="shared" si="20"/>
        <v>0</v>
      </c>
      <c r="X39" s="53">
        <f t="shared" si="10"/>
        <v>0</v>
      </c>
      <c r="Y39" s="53" t="str">
        <f t="shared" si="21"/>
        <v>0</v>
      </c>
      <c r="Z39" s="53">
        <f t="shared" si="11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92">
        <f>Parâmetros!A29</f>
        <v>44198.166666666664</v>
      </c>
      <c r="B40" s="59">
        <f>Parâmetros!G29*0.04*46.0055</f>
        <v>0.58887040000000002</v>
      </c>
      <c r="C40" s="87">
        <f t="shared" si="0"/>
        <v>0.58887040000000002</v>
      </c>
      <c r="D40" s="91">
        <f t="shared" si="1"/>
        <v>0.11777408</v>
      </c>
      <c r="E40" s="42" t="str">
        <f t="shared" si="12"/>
        <v>1</v>
      </c>
      <c r="F40" s="51">
        <f t="shared" si="2"/>
        <v>-153.42585136000002</v>
      </c>
      <c r="G40" s="42" t="str">
        <f t="shared" si="13"/>
        <v>0</v>
      </c>
      <c r="H40" s="51">
        <f t="shared" si="3"/>
        <v>-35.712925680000012</v>
      </c>
      <c r="I40" s="42" t="str">
        <f t="shared" si="14"/>
        <v>0</v>
      </c>
      <c r="J40" s="51">
        <f t="shared" si="4"/>
        <v>89.847556495802479</v>
      </c>
      <c r="K40" s="42" t="str">
        <f t="shared" si="15"/>
        <v>0</v>
      </c>
      <c r="L40" s="51">
        <f t="shared" si="5"/>
        <v>81.415292160000007</v>
      </c>
      <c r="M40" s="55" t="str">
        <f t="shared" si="16"/>
        <v>0</v>
      </c>
      <c r="N40" s="58">
        <f t="shared" si="6"/>
        <v>0.11777408</v>
      </c>
      <c r="O40" s="59">
        <v>260</v>
      </c>
      <c r="Q40" s="53" t="str">
        <f t="shared" si="17"/>
        <v>1</v>
      </c>
      <c r="R40" s="53">
        <f t="shared" si="7"/>
        <v>1</v>
      </c>
      <c r="S40" s="53" t="str">
        <f t="shared" si="18"/>
        <v>0</v>
      </c>
      <c r="T40" s="53">
        <f t="shared" si="8"/>
        <v>0</v>
      </c>
      <c r="U40" s="53" t="str">
        <f t="shared" si="19"/>
        <v>0</v>
      </c>
      <c r="V40" s="53">
        <f t="shared" si="9"/>
        <v>0</v>
      </c>
      <c r="W40" s="53" t="str">
        <f t="shared" si="20"/>
        <v>0</v>
      </c>
      <c r="X40" s="53">
        <f t="shared" si="10"/>
        <v>0</v>
      </c>
      <c r="Y40" s="53" t="str">
        <f t="shared" si="21"/>
        <v>0</v>
      </c>
      <c r="Z40" s="53">
        <f t="shared" si="11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>
      <c r="A41" s="92">
        <f>Parâmetros!A30</f>
        <v>44198.208333333336</v>
      </c>
      <c r="B41" s="59">
        <f>Parâmetros!G30*0.04*46.0055</f>
        <v>0.82809900000000003</v>
      </c>
      <c r="C41" s="87">
        <f t="shared" si="0"/>
        <v>0.82809900000000003</v>
      </c>
      <c r="D41" s="91">
        <f t="shared" si="1"/>
        <v>0.16561980000000001</v>
      </c>
      <c r="E41" s="42" t="str">
        <f t="shared" si="12"/>
        <v>1</v>
      </c>
      <c r="F41" s="51">
        <f t="shared" si="2"/>
        <v>-153.192603475</v>
      </c>
      <c r="G41" s="42" t="str">
        <f t="shared" si="13"/>
        <v>0</v>
      </c>
      <c r="H41" s="51">
        <f t="shared" si="3"/>
        <v>-35.596301737499999</v>
      </c>
      <c r="I41" s="42" t="str">
        <f t="shared" si="14"/>
        <v>0</v>
      </c>
      <c r="J41" s="51">
        <f t="shared" si="4"/>
        <v>89.870888667901227</v>
      </c>
      <c r="K41" s="42" t="str">
        <f t="shared" si="15"/>
        <v>0</v>
      </c>
      <c r="L41" s="51">
        <f t="shared" si="5"/>
        <v>81.440622247058826</v>
      </c>
      <c r="M41" s="55" t="str">
        <f t="shared" si="16"/>
        <v>0</v>
      </c>
      <c r="N41" s="58">
        <f t="shared" si="6"/>
        <v>0.16561980000000001</v>
      </c>
      <c r="O41" s="59">
        <v>260</v>
      </c>
      <c r="Q41" s="53" t="str">
        <f t="shared" si="17"/>
        <v>1</v>
      </c>
      <c r="R41" s="53">
        <f t="shared" si="7"/>
        <v>1</v>
      </c>
      <c r="S41" s="53" t="str">
        <f t="shared" si="18"/>
        <v>0</v>
      </c>
      <c r="T41" s="53">
        <f t="shared" si="8"/>
        <v>0</v>
      </c>
      <c r="U41" s="53" t="str">
        <f t="shared" si="19"/>
        <v>0</v>
      </c>
      <c r="V41" s="53">
        <f t="shared" si="9"/>
        <v>0</v>
      </c>
      <c r="W41" s="53" t="str">
        <f t="shared" si="20"/>
        <v>0</v>
      </c>
      <c r="X41" s="53">
        <f t="shared" si="10"/>
        <v>0</v>
      </c>
      <c r="Y41" s="53" t="str">
        <f t="shared" si="21"/>
        <v>0</v>
      </c>
      <c r="Z41" s="53">
        <f t="shared" si="11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>
      <c r="A42" s="92">
        <f>Parâmetros!A31</f>
        <v>44198.25</v>
      </c>
      <c r="B42" s="59">
        <f>Parâmetros!G31*0.04*46.0055</f>
        <v>0.57046819999999998</v>
      </c>
      <c r="C42" s="87">
        <f t="shared" si="0"/>
        <v>0.57046819999999998</v>
      </c>
      <c r="D42" s="91">
        <f t="shared" si="1"/>
        <v>0.11409364</v>
      </c>
      <c r="E42" s="42" t="str">
        <f t="shared" si="12"/>
        <v>1</v>
      </c>
      <c r="F42" s="51">
        <f t="shared" si="2"/>
        <v>-153.443793505</v>
      </c>
      <c r="G42" s="42" t="str">
        <f t="shared" si="13"/>
        <v>0</v>
      </c>
      <c r="H42" s="51">
        <f t="shared" si="3"/>
        <v>-35.721896752500001</v>
      </c>
      <c r="I42" s="42" t="str">
        <f t="shared" si="14"/>
        <v>0</v>
      </c>
      <c r="J42" s="51">
        <f t="shared" si="4"/>
        <v>89.845761713333331</v>
      </c>
      <c r="K42" s="42" t="str">
        <f t="shared" si="15"/>
        <v>0</v>
      </c>
      <c r="L42" s="51">
        <f t="shared" si="5"/>
        <v>81.413343691764709</v>
      </c>
      <c r="M42" s="55" t="str">
        <f t="shared" si="16"/>
        <v>0</v>
      </c>
      <c r="N42" s="58">
        <f t="shared" si="6"/>
        <v>0.11409364</v>
      </c>
      <c r="O42" s="59">
        <v>260</v>
      </c>
      <c r="Q42" s="53" t="str">
        <f t="shared" si="17"/>
        <v>1</v>
      </c>
      <c r="R42" s="53">
        <f t="shared" si="7"/>
        <v>1</v>
      </c>
      <c r="S42" s="53" t="str">
        <f t="shared" si="18"/>
        <v>0</v>
      </c>
      <c r="T42" s="53">
        <f t="shared" si="8"/>
        <v>0</v>
      </c>
      <c r="U42" s="53" t="str">
        <f t="shared" si="19"/>
        <v>0</v>
      </c>
      <c r="V42" s="53">
        <f t="shared" si="9"/>
        <v>0</v>
      </c>
      <c r="W42" s="53" t="str">
        <f t="shared" si="20"/>
        <v>0</v>
      </c>
      <c r="X42" s="53">
        <f t="shared" si="10"/>
        <v>0</v>
      </c>
      <c r="Y42" s="53" t="str">
        <f t="shared" si="21"/>
        <v>0</v>
      </c>
      <c r="Z42" s="53">
        <f t="shared" si="11"/>
        <v>0</v>
      </c>
      <c r="AA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>
      <c r="A43" s="92">
        <f>Parâmetros!A32</f>
        <v>44198.291666666664</v>
      </c>
      <c r="B43" s="59">
        <f>Parâmetros!G32*0.04*46.0055</f>
        <v>1.932231</v>
      </c>
      <c r="C43" s="87">
        <f t="shared" si="0"/>
        <v>1.932231</v>
      </c>
      <c r="D43" s="91">
        <f t="shared" si="1"/>
        <v>0.38644619999999996</v>
      </c>
      <c r="E43" s="42" t="str">
        <f t="shared" si="12"/>
        <v>1</v>
      </c>
      <c r="F43" s="51">
        <f t="shared" si="2"/>
        <v>-152.11607477499999</v>
      </c>
      <c r="G43" s="42" t="str">
        <f t="shared" si="13"/>
        <v>0</v>
      </c>
      <c r="H43" s="51">
        <f t="shared" si="3"/>
        <v>-35.058037387499994</v>
      </c>
      <c r="I43" s="42" t="str">
        <f t="shared" si="14"/>
        <v>0</v>
      </c>
      <c r="J43" s="51">
        <f t="shared" si="4"/>
        <v>89.978575616049383</v>
      </c>
      <c r="K43" s="42" t="str">
        <f t="shared" si="15"/>
        <v>0</v>
      </c>
      <c r="L43" s="51">
        <f t="shared" si="5"/>
        <v>81.557530341176474</v>
      </c>
      <c r="M43" s="55" t="str">
        <f t="shared" si="16"/>
        <v>0</v>
      </c>
      <c r="N43" s="58">
        <f t="shared" si="6"/>
        <v>0.38644619999999996</v>
      </c>
      <c r="O43" s="59">
        <v>260</v>
      </c>
      <c r="Q43" s="53" t="str">
        <f t="shared" si="17"/>
        <v>1</v>
      </c>
      <c r="R43" s="53">
        <f t="shared" si="7"/>
        <v>1</v>
      </c>
      <c r="S43" s="53" t="str">
        <f t="shared" si="18"/>
        <v>0</v>
      </c>
      <c r="T43" s="53">
        <f t="shared" si="8"/>
        <v>0</v>
      </c>
      <c r="U43" s="53" t="str">
        <f t="shared" si="19"/>
        <v>0</v>
      </c>
      <c r="V43" s="53">
        <f t="shared" si="9"/>
        <v>0</v>
      </c>
      <c r="W43" s="53" t="str">
        <f t="shared" si="20"/>
        <v>0</v>
      </c>
      <c r="X43" s="53">
        <f t="shared" si="10"/>
        <v>0</v>
      </c>
      <c r="Y43" s="53" t="str">
        <f t="shared" si="21"/>
        <v>0</v>
      </c>
      <c r="Z43" s="53">
        <f t="shared" si="11"/>
        <v>0</v>
      </c>
      <c r="AA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92">
        <f>Parâmetros!A33</f>
        <v>44198.333333333336</v>
      </c>
      <c r="B44" s="59">
        <f>Parâmetros!G33*0.04*46.0055</f>
        <v>4.4717346000000004</v>
      </c>
      <c r="C44" s="87">
        <f t="shared" si="0"/>
        <v>4.4717346000000004</v>
      </c>
      <c r="D44" s="91">
        <f t="shared" si="1"/>
        <v>0.89434692000000005</v>
      </c>
      <c r="E44" s="42" t="str">
        <f t="shared" si="12"/>
        <v>1</v>
      </c>
      <c r="F44" s="51">
        <f t="shared" si="2"/>
        <v>-149.64005876500002</v>
      </c>
      <c r="G44" s="42" t="str">
        <f t="shared" si="13"/>
        <v>0</v>
      </c>
      <c r="H44" s="51">
        <f t="shared" si="3"/>
        <v>-33.82002938250001</v>
      </c>
      <c r="I44" s="42" t="str">
        <f t="shared" si="14"/>
        <v>0</v>
      </c>
      <c r="J44" s="51">
        <f t="shared" si="4"/>
        <v>90.226255596790125</v>
      </c>
      <c r="K44" s="42" t="str">
        <f t="shared" si="15"/>
        <v>0</v>
      </c>
      <c r="L44" s="51">
        <f t="shared" si="5"/>
        <v>81.826418957647064</v>
      </c>
      <c r="M44" s="55" t="str">
        <f t="shared" si="16"/>
        <v>0</v>
      </c>
      <c r="N44" s="58">
        <f t="shared" si="6"/>
        <v>0.89434692000000005</v>
      </c>
      <c r="O44" s="59">
        <v>260</v>
      </c>
      <c r="Q44" s="53" t="str">
        <f t="shared" si="17"/>
        <v>1</v>
      </c>
      <c r="R44" s="53">
        <f t="shared" si="7"/>
        <v>1</v>
      </c>
      <c r="S44" s="53" t="str">
        <f t="shared" si="18"/>
        <v>0</v>
      </c>
      <c r="T44" s="53">
        <f t="shared" si="8"/>
        <v>0</v>
      </c>
      <c r="U44" s="53" t="str">
        <f t="shared" si="19"/>
        <v>0</v>
      </c>
      <c r="V44" s="53">
        <f t="shared" si="9"/>
        <v>0</v>
      </c>
      <c r="W44" s="53" t="str">
        <f t="shared" si="20"/>
        <v>0</v>
      </c>
      <c r="X44" s="53">
        <f t="shared" si="10"/>
        <v>0</v>
      </c>
      <c r="Y44" s="53" t="str">
        <f t="shared" si="21"/>
        <v>0</v>
      </c>
      <c r="Z44" s="53">
        <f t="shared" si="11"/>
        <v>0</v>
      </c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92">
        <f>Parâmetros!A34</f>
        <v>44198.375</v>
      </c>
      <c r="B45" s="59">
        <f>Parâmetros!G34*0.04*46.0055</f>
        <v>3.0915695999999997</v>
      </c>
      <c r="C45" s="87">
        <f t="shared" si="0"/>
        <v>3.0915695999999997</v>
      </c>
      <c r="D45" s="91">
        <f t="shared" si="1"/>
        <v>0.61831391999999996</v>
      </c>
      <c r="E45" s="42" t="str">
        <f t="shared" si="12"/>
        <v>1</v>
      </c>
      <c r="F45" s="51">
        <f t="shared" si="2"/>
        <v>-150.98571963999999</v>
      </c>
      <c r="G45" s="42" t="str">
        <f t="shared" si="13"/>
        <v>0</v>
      </c>
      <c r="H45" s="51">
        <f t="shared" si="3"/>
        <v>-34.492859819999993</v>
      </c>
      <c r="I45" s="42" t="str">
        <f t="shared" si="14"/>
        <v>0</v>
      </c>
      <c r="J45" s="51">
        <f t="shared" si="4"/>
        <v>90.09164691160494</v>
      </c>
      <c r="K45" s="42" t="str">
        <f t="shared" si="15"/>
        <v>0</v>
      </c>
      <c r="L45" s="51">
        <f t="shared" si="5"/>
        <v>81.680283840000001</v>
      </c>
      <c r="M45" s="55" t="str">
        <f t="shared" si="16"/>
        <v>0</v>
      </c>
      <c r="N45" s="58">
        <f t="shared" si="6"/>
        <v>0.61831391999999996</v>
      </c>
      <c r="O45" s="59">
        <v>260</v>
      </c>
      <c r="Q45" s="53" t="str">
        <f t="shared" si="17"/>
        <v>1</v>
      </c>
      <c r="R45" s="53">
        <f t="shared" si="7"/>
        <v>1</v>
      </c>
      <c r="S45" s="53" t="str">
        <f t="shared" si="18"/>
        <v>0</v>
      </c>
      <c r="T45" s="53">
        <f t="shared" si="8"/>
        <v>0</v>
      </c>
      <c r="U45" s="53" t="str">
        <f t="shared" si="19"/>
        <v>0</v>
      </c>
      <c r="V45" s="53">
        <f t="shared" si="9"/>
        <v>0</v>
      </c>
      <c r="W45" s="53" t="str">
        <f t="shared" si="20"/>
        <v>0</v>
      </c>
      <c r="X45" s="53">
        <f t="shared" si="10"/>
        <v>0</v>
      </c>
      <c r="Y45" s="53" t="str">
        <f t="shared" si="21"/>
        <v>0</v>
      </c>
      <c r="Z45" s="53">
        <f t="shared" si="11"/>
        <v>0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92">
        <f>Parâmetros!A35</f>
        <v>44198.416666666664</v>
      </c>
      <c r="B46" s="59">
        <f>Parâmetros!G35*0.04*46.0055</f>
        <v>4.4901368000000002</v>
      </c>
      <c r="C46" s="87">
        <f t="shared" si="0"/>
        <v>4.4901368000000002</v>
      </c>
      <c r="D46" s="91">
        <f t="shared" si="1"/>
        <v>0.89802736000000005</v>
      </c>
      <c r="E46" s="42" t="str">
        <f t="shared" si="12"/>
        <v>1</v>
      </c>
      <c r="F46" s="51">
        <f t="shared" si="2"/>
        <v>-149.62211661999999</v>
      </c>
      <c r="G46" s="42" t="str">
        <f t="shared" si="13"/>
        <v>0</v>
      </c>
      <c r="H46" s="51">
        <f t="shared" si="3"/>
        <v>-33.811058309999993</v>
      </c>
      <c r="I46" s="42" t="str">
        <f t="shared" si="14"/>
        <v>0</v>
      </c>
      <c r="J46" s="51">
        <f t="shared" si="4"/>
        <v>90.228050379259258</v>
      </c>
      <c r="K46" s="42" t="str">
        <f t="shared" si="15"/>
        <v>0</v>
      </c>
      <c r="L46" s="51">
        <f t="shared" si="5"/>
        <v>81.828367425882348</v>
      </c>
      <c r="M46" s="55" t="str">
        <f t="shared" si="16"/>
        <v>0</v>
      </c>
      <c r="N46" s="58">
        <f t="shared" si="6"/>
        <v>0.89802736000000005</v>
      </c>
      <c r="O46" s="59">
        <v>260</v>
      </c>
      <c r="Q46" s="53" t="str">
        <f t="shared" si="17"/>
        <v>1</v>
      </c>
      <c r="R46" s="53">
        <f t="shared" si="7"/>
        <v>1</v>
      </c>
      <c r="S46" s="53" t="str">
        <f t="shared" si="18"/>
        <v>0</v>
      </c>
      <c r="T46" s="53">
        <f t="shared" si="8"/>
        <v>0</v>
      </c>
      <c r="U46" s="53" t="str">
        <f t="shared" si="19"/>
        <v>0</v>
      </c>
      <c r="V46" s="53">
        <f t="shared" si="9"/>
        <v>0</v>
      </c>
      <c r="W46" s="53" t="str">
        <f t="shared" si="20"/>
        <v>0</v>
      </c>
      <c r="X46" s="53">
        <f t="shared" si="10"/>
        <v>0</v>
      </c>
      <c r="Y46" s="53" t="str">
        <f t="shared" si="21"/>
        <v>0</v>
      </c>
      <c r="Z46" s="53">
        <f t="shared" si="11"/>
        <v>0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92">
        <f>Parâmetros!A36</f>
        <v>44198.458333333336</v>
      </c>
      <c r="B47" s="59">
        <f>Parâmetros!G36*0.04*46.0055</f>
        <v>1.7850134</v>
      </c>
      <c r="C47" s="87">
        <f t="shared" si="0"/>
        <v>1.7850134</v>
      </c>
      <c r="D47" s="91">
        <f t="shared" si="1"/>
        <v>0.35700268000000002</v>
      </c>
      <c r="E47" s="42" t="str">
        <f t="shared" si="12"/>
        <v>1</v>
      </c>
      <c r="F47" s="51">
        <f t="shared" si="2"/>
        <v>-152.25961193500001</v>
      </c>
      <c r="G47" s="42" t="str">
        <f t="shared" si="13"/>
        <v>0</v>
      </c>
      <c r="H47" s="51">
        <f t="shared" si="3"/>
        <v>-35.129805967500005</v>
      </c>
      <c r="I47" s="42" t="str">
        <f t="shared" si="14"/>
        <v>0</v>
      </c>
      <c r="J47" s="51">
        <f t="shared" si="4"/>
        <v>89.964217356296302</v>
      </c>
      <c r="K47" s="42" t="str">
        <f t="shared" si="15"/>
        <v>0</v>
      </c>
      <c r="L47" s="51">
        <f t="shared" si="5"/>
        <v>81.541942595294117</v>
      </c>
      <c r="M47" s="55" t="str">
        <f t="shared" si="16"/>
        <v>0</v>
      </c>
      <c r="N47" s="58">
        <f t="shared" si="6"/>
        <v>0.35700268000000002</v>
      </c>
      <c r="O47" s="59">
        <v>260</v>
      </c>
      <c r="Q47" s="53" t="str">
        <f t="shared" si="17"/>
        <v>1</v>
      </c>
      <c r="R47" s="53">
        <f t="shared" si="7"/>
        <v>1</v>
      </c>
      <c r="S47" s="53" t="str">
        <f t="shared" si="18"/>
        <v>0</v>
      </c>
      <c r="T47" s="53">
        <f t="shared" si="8"/>
        <v>0</v>
      </c>
      <c r="U47" s="53" t="str">
        <f t="shared" si="19"/>
        <v>0</v>
      </c>
      <c r="V47" s="53">
        <f t="shared" si="9"/>
        <v>0</v>
      </c>
      <c r="W47" s="53" t="str">
        <f t="shared" si="20"/>
        <v>0</v>
      </c>
      <c r="X47" s="53">
        <f t="shared" si="10"/>
        <v>0</v>
      </c>
      <c r="Y47" s="53" t="str">
        <f t="shared" si="21"/>
        <v>0</v>
      </c>
      <c r="Z47" s="53">
        <f t="shared" si="11"/>
        <v>0</v>
      </c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92">
        <f>Parâmetros!A37</f>
        <v>44198.5</v>
      </c>
      <c r="B48" s="59">
        <f>Parâmetros!G37*0.04*46.0055</f>
        <v>1.2881539999999998</v>
      </c>
      <c r="C48" s="87">
        <f t="shared" si="0"/>
        <v>1.2881539999999998</v>
      </c>
      <c r="D48" s="91">
        <f t="shared" si="1"/>
        <v>0.25763079999999999</v>
      </c>
      <c r="E48" s="42" t="str">
        <f t="shared" si="12"/>
        <v>1</v>
      </c>
      <c r="F48" s="51">
        <f t="shared" si="2"/>
        <v>-152.74404984999998</v>
      </c>
      <c r="G48" s="42" t="str">
        <f t="shared" si="13"/>
        <v>0</v>
      </c>
      <c r="H48" s="51">
        <f t="shared" si="3"/>
        <v>-35.372024924999991</v>
      </c>
      <c r="I48" s="42" t="str">
        <f t="shared" si="14"/>
        <v>0</v>
      </c>
      <c r="J48" s="51">
        <f t="shared" si="4"/>
        <v>89.915758229629631</v>
      </c>
      <c r="K48" s="42" t="str">
        <f t="shared" si="15"/>
        <v>0</v>
      </c>
      <c r="L48" s="51">
        <f t="shared" si="5"/>
        <v>81.48933395294118</v>
      </c>
      <c r="M48" s="55" t="str">
        <f t="shared" si="16"/>
        <v>0</v>
      </c>
      <c r="N48" s="58">
        <f t="shared" si="6"/>
        <v>0.25763079999999999</v>
      </c>
      <c r="O48" s="59">
        <v>260</v>
      </c>
      <c r="Q48" s="53" t="str">
        <f t="shared" si="17"/>
        <v>1</v>
      </c>
      <c r="R48" s="53">
        <f t="shared" si="7"/>
        <v>1</v>
      </c>
      <c r="S48" s="53" t="str">
        <f t="shared" si="18"/>
        <v>0</v>
      </c>
      <c r="T48" s="53">
        <f t="shared" si="8"/>
        <v>0</v>
      </c>
      <c r="U48" s="53" t="str">
        <f t="shared" si="19"/>
        <v>0</v>
      </c>
      <c r="V48" s="53">
        <f t="shared" si="9"/>
        <v>0</v>
      </c>
      <c r="W48" s="53" t="str">
        <f t="shared" si="20"/>
        <v>0</v>
      </c>
      <c r="X48" s="53">
        <f t="shared" si="10"/>
        <v>0</v>
      </c>
      <c r="Y48" s="53" t="str">
        <f t="shared" si="21"/>
        <v>0</v>
      </c>
      <c r="Z48" s="53">
        <f t="shared" si="11"/>
        <v>0</v>
      </c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92">
        <f>Parâmetros!A38</f>
        <v>44198.541666666664</v>
      </c>
      <c r="B49" s="59">
        <f>Parâmetros!G38*0.04*46.0055</f>
        <v>1.3433606</v>
      </c>
      <c r="C49" s="87">
        <f t="shared" si="0"/>
        <v>1.3433606</v>
      </c>
      <c r="D49" s="91">
        <f t="shared" si="1"/>
        <v>0.26867212000000001</v>
      </c>
      <c r="E49" s="42" t="str">
        <f t="shared" si="12"/>
        <v>1</v>
      </c>
      <c r="F49" s="51">
        <f t="shared" si="2"/>
        <v>-152.69022341499996</v>
      </c>
      <c r="G49" s="42" t="str">
        <f t="shared" si="13"/>
        <v>0</v>
      </c>
      <c r="H49" s="51">
        <f t="shared" si="3"/>
        <v>-35.345111707499981</v>
      </c>
      <c r="I49" s="42" t="str">
        <f t="shared" si="14"/>
        <v>0</v>
      </c>
      <c r="J49" s="51">
        <f t="shared" si="4"/>
        <v>89.921142577037031</v>
      </c>
      <c r="K49" s="42" t="str">
        <f t="shared" si="15"/>
        <v>0</v>
      </c>
      <c r="L49" s="51">
        <f t="shared" si="5"/>
        <v>81.495179357647061</v>
      </c>
      <c r="M49" s="55" t="str">
        <f t="shared" si="16"/>
        <v>0</v>
      </c>
      <c r="N49" s="58">
        <f t="shared" si="6"/>
        <v>0.26867212000000001</v>
      </c>
      <c r="O49" s="59">
        <v>260</v>
      </c>
      <c r="Q49" s="53" t="str">
        <f t="shared" si="17"/>
        <v>1</v>
      </c>
      <c r="R49" s="53">
        <f t="shared" si="7"/>
        <v>1</v>
      </c>
      <c r="S49" s="53" t="str">
        <f t="shared" si="18"/>
        <v>0</v>
      </c>
      <c r="T49" s="53">
        <f t="shared" si="8"/>
        <v>0</v>
      </c>
      <c r="U49" s="53" t="str">
        <f t="shared" si="19"/>
        <v>0</v>
      </c>
      <c r="V49" s="53">
        <f t="shared" si="9"/>
        <v>0</v>
      </c>
      <c r="W49" s="53" t="str">
        <f t="shared" si="20"/>
        <v>0</v>
      </c>
      <c r="X49" s="53">
        <f t="shared" si="10"/>
        <v>0</v>
      </c>
      <c r="Y49" s="53" t="str">
        <f t="shared" si="21"/>
        <v>0</v>
      </c>
      <c r="Z49" s="53">
        <f t="shared" si="11"/>
        <v>0</v>
      </c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92">
        <f>Parâmetros!A39</f>
        <v>44198.583333333336</v>
      </c>
      <c r="B50" s="59">
        <f>Parâmetros!G39*0.04*46.0055</f>
        <v>1.0857298</v>
      </c>
      <c r="C50" s="87">
        <f t="shared" si="0"/>
        <v>1.0857298</v>
      </c>
      <c r="D50" s="91">
        <f t="shared" si="1"/>
        <v>0.21714596</v>
      </c>
      <c r="E50" s="42" t="str">
        <f t="shared" si="12"/>
        <v>1</v>
      </c>
      <c r="F50" s="51">
        <f t="shared" si="2"/>
        <v>-152.94141344500002</v>
      </c>
      <c r="G50" s="42" t="str">
        <f t="shared" si="13"/>
        <v>0</v>
      </c>
      <c r="H50" s="51">
        <f t="shared" si="3"/>
        <v>-35.470706722500012</v>
      </c>
      <c r="I50" s="42" t="str">
        <f t="shared" si="14"/>
        <v>0</v>
      </c>
      <c r="J50" s="51">
        <f t="shared" si="4"/>
        <v>89.896015622469136</v>
      </c>
      <c r="K50" s="42" t="str">
        <f t="shared" si="15"/>
        <v>0</v>
      </c>
      <c r="L50" s="51">
        <f t="shared" si="5"/>
        <v>81.467900802352958</v>
      </c>
      <c r="M50" s="55" t="str">
        <f t="shared" si="16"/>
        <v>0</v>
      </c>
      <c r="N50" s="58">
        <f t="shared" si="6"/>
        <v>0.21714596</v>
      </c>
      <c r="O50" s="59">
        <v>260</v>
      </c>
      <c r="Q50" s="53" t="str">
        <f t="shared" si="17"/>
        <v>1</v>
      </c>
      <c r="R50" s="53">
        <f t="shared" si="7"/>
        <v>1</v>
      </c>
      <c r="S50" s="53" t="str">
        <f t="shared" si="18"/>
        <v>0</v>
      </c>
      <c r="T50" s="53">
        <f t="shared" si="8"/>
        <v>0</v>
      </c>
      <c r="U50" s="53" t="str">
        <f t="shared" si="19"/>
        <v>0</v>
      </c>
      <c r="V50" s="53">
        <f t="shared" si="9"/>
        <v>0</v>
      </c>
      <c r="W50" s="53" t="str">
        <f t="shared" si="20"/>
        <v>0</v>
      </c>
      <c r="X50" s="53">
        <f t="shared" si="10"/>
        <v>0</v>
      </c>
      <c r="Y50" s="53" t="str">
        <f t="shared" si="21"/>
        <v>0</v>
      </c>
      <c r="Z50" s="53">
        <f t="shared" si="11"/>
        <v>0</v>
      </c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92">
        <f>Parâmetros!A40</f>
        <v>44198.625</v>
      </c>
      <c r="B51" s="59">
        <f>Parâmetros!G40*0.04*46.0055</f>
        <v>0.93851220000000002</v>
      </c>
      <c r="C51" s="87">
        <f t="shared" si="0"/>
        <v>0.93851220000000002</v>
      </c>
      <c r="D51" s="91">
        <f t="shared" si="1"/>
        <v>0.18770244000000003</v>
      </c>
      <c r="E51" s="42" t="str">
        <f t="shared" si="12"/>
        <v>1</v>
      </c>
      <c r="F51" s="51">
        <f t="shared" si="2"/>
        <v>-153.08495060500002</v>
      </c>
      <c r="G51" s="42" t="str">
        <f t="shared" si="13"/>
        <v>0</v>
      </c>
      <c r="H51" s="51">
        <f t="shared" si="3"/>
        <v>-35.542475302500009</v>
      </c>
      <c r="I51" s="42" t="str">
        <f t="shared" si="14"/>
        <v>0</v>
      </c>
      <c r="J51" s="51">
        <f t="shared" si="4"/>
        <v>89.881657362716055</v>
      </c>
      <c r="K51" s="42" t="str">
        <f t="shared" si="15"/>
        <v>0</v>
      </c>
      <c r="L51" s="51">
        <f t="shared" si="5"/>
        <v>81.452313056470601</v>
      </c>
      <c r="M51" s="55" t="str">
        <f t="shared" si="16"/>
        <v>0</v>
      </c>
      <c r="N51" s="58">
        <f t="shared" si="6"/>
        <v>0.18770244000000003</v>
      </c>
      <c r="O51" s="59">
        <v>260</v>
      </c>
      <c r="Q51" s="53" t="str">
        <f t="shared" si="17"/>
        <v>1</v>
      </c>
      <c r="R51" s="53">
        <f t="shared" si="7"/>
        <v>1</v>
      </c>
      <c r="S51" s="53" t="str">
        <f t="shared" si="18"/>
        <v>0</v>
      </c>
      <c r="T51" s="53">
        <f t="shared" si="8"/>
        <v>0</v>
      </c>
      <c r="U51" s="53" t="str">
        <f t="shared" si="19"/>
        <v>0</v>
      </c>
      <c r="V51" s="53">
        <f t="shared" si="9"/>
        <v>0</v>
      </c>
      <c r="W51" s="53" t="str">
        <f t="shared" si="20"/>
        <v>0</v>
      </c>
      <c r="X51" s="53">
        <f t="shared" si="10"/>
        <v>0</v>
      </c>
      <c r="Y51" s="53" t="str">
        <f t="shared" si="21"/>
        <v>0</v>
      </c>
      <c r="Z51" s="53">
        <f t="shared" si="11"/>
        <v>0</v>
      </c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92">
        <f>Parâmetros!A41</f>
        <v>44198.666666666664</v>
      </c>
      <c r="B52" s="59">
        <f>Parâmetros!G41*0.04*46.0055</f>
        <v>0.84650119999999995</v>
      </c>
      <c r="C52" s="87">
        <f t="shared" si="0"/>
        <v>0.84650119999999995</v>
      </c>
      <c r="D52" s="91">
        <f t="shared" si="1"/>
        <v>0.16930023999999999</v>
      </c>
      <c r="E52" s="42" t="str">
        <f t="shared" si="12"/>
        <v>1</v>
      </c>
      <c r="F52" s="51">
        <f t="shared" si="2"/>
        <v>-153.17466133000002</v>
      </c>
      <c r="G52" s="42" t="str">
        <f t="shared" si="13"/>
        <v>0</v>
      </c>
      <c r="H52" s="51">
        <f t="shared" si="3"/>
        <v>-35.58733066500001</v>
      </c>
      <c r="I52" s="42" t="str">
        <f t="shared" si="14"/>
        <v>0</v>
      </c>
      <c r="J52" s="51">
        <f t="shared" si="4"/>
        <v>89.872683450370374</v>
      </c>
      <c r="K52" s="42" t="str">
        <f t="shared" si="15"/>
        <v>0</v>
      </c>
      <c r="L52" s="51">
        <f t="shared" si="5"/>
        <v>81.44257071529411</v>
      </c>
      <c r="M52" s="55" t="str">
        <f t="shared" si="16"/>
        <v>0</v>
      </c>
      <c r="N52" s="58">
        <f t="shared" si="6"/>
        <v>0.16930023999999999</v>
      </c>
      <c r="O52" s="59">
        <v>260</v>
      </c>
      <c r="Q52" s="53" t="str">
        <f t="shared" si="17"/>
        <v>1</v>
      </c>
      <c r="R52" s="53">
        <f t="shared" si="7"/>
        <v>1</v>
      </c>
      <c r="S52" s="53" t="str">
        <f t="shared" si="18"/>
        <v>0</v>
      </c>
      <c r="T52" s="53">
        <f t="shared" si="8"/>
        <v>0</v>
      </c>
      <c r="U52" s="53" t="str">
        <f t="shared" si="19"/>
        <v>0</v>
      </c>
      <c r="V52" s="53">
        <f t="shared" si="9"/>
        <v>0</v>
      </c>
      <c r="W52" s="53" t="str">
        <f t="shared" si="20"/>
        <v>0</v>
      </c>
      <c r="X52" s="53">
        <f t="shared" si="10"/>
        <v>0</v>
      </c>
      <c r="Y52" s="53" t="str">
        <f t="shared" si="21"/>
        <v>0</v>
      </c>
      <c r="Z52" s="53">
        <f t="shared" si="11"/>
        <v>0</v>
      </c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92">
        <f>Parâmetros!A42</f>
        <v>44198.708333333336</v>
      </c>
      <c r="B53" s="59">
        <f>Parâmetros!G42*0.04*46.0055</f>
        <v>0.99371880000000001</v>
      </c>
      <c r="C53" s="87">
        <f t="shared" si="0"/>
        <v>0.99371880000000001</v>
      </c>
      <c r="D53" s="91">
        <f t="shared" si="1"/>
        <v>0.19874375999999999</v>
      </c>
      <c r="E53" s="42" t="str">
        <f t="shared" si="12"/>
        <v>1</v>
      </c>
      <c r="F53" s="51">
        <f t="shared" si="2"/>
        <v>-153.03112417</v>
      </c>
      <c r="G53" s="42" t="str">
        <f t="shared" si="13"/>
        <v>0</v>
      </c>
      <c r="H53" s="51">
        <f t="shared" si="3"/>
        <v>-35.515562084999999</v>
      </c>
      <c r="I53" s="42" t="str">
        <f t="shared" si="14"/>
        <v>0</v>
      </c>
      <c r="J53" s="51">
        <f t="shared" si="4"/>
        <v>89.887041710123455</v>
      </c>
      <c r="K53" s="42" t="str">
        <f t="shared" si="15"/>
        <v>0</v>
      </c>
      <c r="L53" s="51">
        <f t="shared" si="5"/>
        <v>81.458158461176467</v>
      </c>
      <c r="M53" s="55" t="str">
        <f t="shared" si="16"/>
        <v>0</v>
      </c>
      <c r="N53" s="58">
        <f t="shared" si="6"/>
        <v>0.19874375999999999</v>
      </c>
      <c r="O53" s="59">
        <v>260</v>
      </c>
      <c r="Q53" s="53" t="str">
        <f t="shared" si="17"/>
        <v>1</v>
      </c>
      <c r="R53" s="53">
        <f t="shared" si="7"/>
        <v>1</v>
      </c>
      <c r="S53" s="53" t="str">
        <f t="shared" si="18"/>
        <v>0</v>
      </c>
      <c r="T53" s="53">
        <f t="shared" si="8"/>
        <v>0</v>
      </c>
      <c r="U53" s="53" t="str">
        <f t="shared" si="19"/>
        <v>0</v>
      </c>
      <c r="V53" s="53">
        <f t="shared" si="9"/>
        <v>0</v>
      </c>
      <c r="W53" s="53" t="str">
        <f t="shared" si="20"/>
        <v>0</v>
      </c>
      <c r="X53" s="53">
        <f t="shared" si="10"/>
        <v>0</v>
      </c>
      <c r="Y53" s="53" t="str">
        <f t="shared" si="21"/>
        <v>0</v>
      </c>
      <c r="Z53" s="53">
        <f t="shared" si="11"/>
        <v>0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92">
        <f>Parâmetros!A43</f>
        <v>44198.75</v>
      </c>
      <c r="B54" s="59">
        <f>Parâmetros!G43*0.04*46.0055</f>
        <v>1.3801649999999999</v>
      </c>
      <c r="C54" s="87">
        <f t="shared" si="0"/>
        <v>1.3801649999999999</v>
      </c>
      <c r="D54" s="91">
        <f t="shared" si="1"/>
        <v>0.27603299999999997</v>
      </c>
      <c r="E54" s="42" t="str">
        <f t="shared" si="12"/>
        <v>1</v>
      </c>
      <c r="F54" s="51">
        <f t="shared" si="2"/>
        <v>-152.65433912500001</v>
      </c>
      <c r="G54" s="42" t="str">
        <f t="shared" si="13"/>
        <v>0</v>
      </c>
      <c r="H54" s="51">
        <f t="shared" si="3"/>
        <v>-35.327169562500004</v>
      </c>
      <c r="I54" s="42" t="str">
        <f t="shared" si="14"/>
        <v>0</v>
      </c>
      <c r="J54" s="51">
        <f t="shared" si="4"/>
        <v>89.924732141975312</v>
      </c>
      <c r="K54" s="42" t="str">
        <f t="shared" si="15"/>
        <v>0</v>
      </c>
      <c r="L54" s="51">
        <f t="shared" si="5"/>
        <v>81.499076294117657</v>
      </c>
      <c r="M54" s="55" t="str">
        <f t="shared" si="16"/>
        <v>0</v>
      </c>
      <c r="N54" s="58">
        <f t="shared" si="6"/>
        <v>0.27603299999999997</v>
      </c>
      <c r="O54" s="59">
        <v>260</v>
      </c>
      <c r="Q54" s="53" t="str">
        <f t="shared" si="17"/>
        <v>1</v>
      </c>
      <c r="R54" s="53">
        <f t="shared" si="7"/>
        <v>1</v>
      </c>
      <c r="S54" s="53" t="str">
        <f t="shared" si="18"/>
        <v>0</v>
      </c>
      <c r="T54" s="53">
        <f t="shared" si="8"/>
        <v>0</v>
      </c>
      <c r="U54" s="53" t="str">
        <f t="shared" si="19"/>
        <v>0</v>
      </c>
      <c r="V54" s="53">
        <f t="shared" si="9"/>
        <v>0</v>
      </c>
      <c r="W54" s="53" t="str">
        <f t="shared" si="20"/>
        <v>0</v>
      </c>
      <c r="X54" s="53">
        <f t="shared" si="10"/>
        <v>0</v>
      </c>
      <c r="Y54" s="53" t="str">
        <f t="shared" si="21"/>
        <v>0</v>
      </c>
      <c r="Z54" s="53">
        <f t="shared" si="11"/>
        <v>0</v>
      </c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92">
        <f>Parâmetros!A44</f>
        <v>44198.791666666664</v>
      </c>
      <c r="B55" s="59">
        <f>Parâmetros!G44*0.04*46.0055</f>
        <v>1.7298068</v>
      </c>
      <c r="C55" s="87">
        <f t="shared" si="0"/>
        <v>1.7298068</v>
      </c>
      <c r="D55" s="91">
        <f t="shared" si="1"/>
        <v>0.34596136</v>
      </c>
      <c r="E55" s="42" t="str">
        <f t="shared" si="12"/>
        <v>1</v>
      </c>
      <c r="F55" s="51">
        <f t="shared" si="2"/>
        <v>-152.31343836999997</v>
      </c>
      <c r="G55" s="42" t="str">
        <f t="shared" si="13"/>
        <v>0</v>
      </c>
      <c r="H55" s="51">
        <f t="shared" si="3"/>
        <v>-35.156719184999986</v>
      </c>
      <c r="I55" s="42" t="str">
        <f t="shared" si="14"/>
        <v>0</v>
      </c>
      <c r="J55" s="51">
        <f t="shared" si="4"/>
        <v>89.958833008888888</v>
      </c>
      <c r="K55" s="42" t="str">
        <f t="shared" si="15"/>
        <v>0</v>
      </c>
      <c r="L55" s="51">
        <f t="shared" si="5"/>
        <v>81.536097190588237</v>
      </c>
      <c r="M55" s="55" t="str">
        <f t="shared" si="16"/>
        <v>0</v>
      </c>
      <c r="N55" s="58">
        <f t="shared" si="6"/>
        <v>0.34596136</v>
      </c>
      <c r="O55" s="59">
        <v>260</v>
      </c>
      <c r="Q55" s="53" t="str">
        <f t="shared" si="17"/>
        <v>1</v>
      </c>
      <c r="R55" s="53">
        <f t="shared" si="7"/>
        <v>1</v>
      </c>
      <c r="S55" s="53" t="str">
        <f t="shared" si="18"/>
        <v>0</v>
      </c>
      <c r="T55" s="53">
        <f t="shared" si="8"/>
        <v>0</v>
      </c>
      <c r="U55" s="53" t="str">
        <f t="shared" si="19"/>
        <v>0</v>
      </c>
      <c r="V55" s="53">
        <f t="shared" si="9"/>
        <v>0</v>
      </c>
      <c r="W55" s="53" t="str">
        <f t="shared" si="20"/>
        <v>0</v>
      </c>
      <c r="X55" s="53">
        <f t="shared" si="10"/>
        <v>0</v>
      </c>
      <c r="Y55" s="53" t="str">
        <f t="shared" si="21"/>
        <v>0</v>
      </c>
      <c r="Z55" s="53">
        <f t="shared" si="11"/>
        <v>0</v>
      </c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92">
        <f>Parâmetros!A45</f>
        <v>44198.833333333336</v>
      </c>
      <c r="B56" s="59">
        <f>Parâmetros!G45*0.04*46.0055</f>
        <v>2.5395035999999998</v>
      </c>
      <c r="C56" s="87">
        <f t="shared" si="0"/>
        <v>2.5395035999999998</v>
      </c>
      <c r="D56" s="91">
        <f t="shared" si="1"/>
        <v>0.50790071999999986</v>
      </c>
      <c r="E56" s="42" t="str">
        <f t="shared" si="12"/>
        <v>1</v>
      </c>
      <c r="F56" s="51">
        <f t="shared" si="2"/>
        <v>-151.52398399000003</v>
      </c>
      <c r="G56" s="42" t="str">
        <f t="shared" si="13"/>
        <v>0</v>
      </c>
      <c r="H56" s="51">
        <f t="shared" si="3"/>
        <v>-34.761991995000017</v>
      </c>
      <c r="I56" s="42" t="str">
        <f t="shared" si="14"/>
        <v>0</v>
      </c>
      <c r="J56" s="51">
        <f t="shared" si="4"/>
        <v>90.037803437530869</v>
      </c>
      <c r="K56" s="42" t="str">
        <f t="shared" si="15"/>
        <v>0</v>
      </c>
      <c r="L56" s="51">
        <f t="shared" si="5"/>
        <v>81.62182979294117</v>
      </c>
      <c r="M56" s="55" t="str">
        <f t="shared" si="16"/>
        <v>0</v>
      </c>
      <c r="N56" s="58">
        <f t="shared" si="6"/>
        <v>0.50790071999999986</v>
      </c>
      <c r="O56" s="59">
        <v>260</v>
      </c>
      <c r="Q56" s="53" t="str">
        <f t="shared" si="17"/>
        <v>1</v>
      </c>
      <c r="R56" s="53">
        <f t="shared" si="7"/>
        <v>1</v>
      </c>
      <c r="S56" s="53" t="str">
        <f t="shared" si="18"/>
        <v>0</v>
      </c>
      <c r="T56" s="53">
        <f t="shared" si="8"/>
        <v>0</v>
      </c>
      <c r="U56" s="53" t="str">
        <f t="shared" si="19"/>
        <v>0</v>
      </c>
      <c r="V56" s="53">
        <f t="shared" si="9"/>
        <v>0</v>
      </c>
      <c r="W56" s="53" t="str">
        <f t="shared" si="20"/>
        <v>0</v>
      </c>
      <c r="X56" s="53">
        <f t="shared" si="10"/>
        <v>0</v>
      </c>
      <c r="Y56" s="53" t="str">
        <f t="shared" si="21"/>
        <v>0</v>
      </c>
      <c r="Z56" s="53">
        <f t="shared" si="11"/>
        <v>0</v>
      </c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92">
        <f>Parâmetros!A46</f>
        <v>44198.875</v>
      </c>
      <c r="B57" s="59">
        <f>Parâmetros!G46*0.04*46.0055</f>
        <v>2.7419278</v>
      </c>
      <c r="C57" s="87">
        <f t="shared" si="0"/>
        <v>2.7419278</v>
      </c>
      <c r="D57" s="91">
        <f t="shared" si="1"/>
        <v>0.54838556000000005</v>
      </c>
      <c r="E57" s="42" t="str">
        <f t="shared" si="12"/>
        <v>1</v>
      </c>
      <c r="F57" s="51">
        <f t="shared" si="2"/>
        <v>-151.32662039499999</v>
      </c>
      <c r="G57" s="42" t="str">
        <f t="shared" si="13"/>
        <v>0</v>
      </c>
      <c r="H57" s="51">
        <f t="shared" si="3"/>
        <v>-34.663310197499996</v>
      </c>
      <c r="I57" s="42" t="str">
        <f t="shared" si="14"/>
        <v>0</v>
      </c>
      <c r="J57" s="51">
        <f t="shared" si="4"/>
        <v>90.05754604469135</v>
      </c>
      <c r="K57" s="42" t="str">
        <f t="shared" si="15"/>
        <v>0</v>
      </c>
      <c r="L57" s="51">
        <f t="shared" si="5"/>
        <v>81.643262943529422</v>
      </c>
      <c r="M57" s="55" t="str">
        <f t="shared" si="16"/>
        <v>0</v>
      </c>
      <c r="N57" s="58">
        <f t="shared" si="6"/>
        <v>0.54838556000000005</v>
      </c>
      <c r="O57" s="59">
        <v>260</v>
      </c>
      <c r="Q57" s="53" t="str">
        <f t="shared" si="17"/>
        <v>1</v>
      </c>
      <c r="R57" s="53">
        <f t="shared" si="7"/>
        <v>1</v>
      </c>
      <c r="S57" s="53" t="str">
        <f t="shared" si="18"/>
        <v>0</v>
      </c>
      <c r="T57" s="53">
        <f t="shared" si="8"/>
        <v>0</v>
      </c>
      <c r="U57" s="53" t="str">
        <f t="shared" si="19"/>
        <v>0</v>
      </c>
      <c r="V57" s="53">
        <f t="shared" si="9"/>
        <v>0</v>
      </c>
      <c r="W57" s="53" t="str">
        <f t="shared" si="20"/>
        <v>0</v>
      </c>
      <c r="X57" s="53">
        <f t="shared" si="10"/>
        <v>0</v>
      </c>
      <c r="Y57" s="53" t="str">
        <f t="shared" si="21"/>
        <v>0</v>
      </c>
      <c r="Z57" s="53">
        <f t="shared" si="11"/>
        <v>0</v>
      </c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92">
        <f>Parâmetros!A47</f>
        <v>44198.916666666664</v>
      </c>
      <c r="B58" s="59">
        <f>Parâmetros!G47*0.04*46.0055</f>
        <v>1.9138288000000001</v>
      </c>
      <c r="C58" s="87">
        <f t="shared" si="0"/>
        <v>1.9138288000000001</v>
      </c>
      <c r="D58" s="91">
        <f t="shared" si="1"/>
        <v>0.38276576000000001</v>
      </c>
      <c r="E58" s="42" t="str">
        <f t="shared" si="12"/>
        <v>1</v>
      </c>
      <c r="F58" s="51">
        <f t="shared" si="2"/>
        <v>-152.13401692000002</v>
      </c>
      <c r="G58" s="42" t="str">
        <f t="shared" si="13"/>
        <v>0</v>
      </c>
      <c r="H58" s="51">
        <f t="shared" si="3"/>
        <v>-35.067008460000011</v>
      </c>
      <c r="I58" s="42" t="str">
        <f t="shared" si="14"/>
        <v>0</v>
      </c>
      <c r="J58" s="51">
        <f t="shared" si="4"/>
        <v>89.97678083358025</v>
      </c>
      <c r="K58" s="42" t="str">
        <f t="shared" si="15"/>
        <v>0</v>
      </c>
      <c r="L58" s="51">
        <f t="shared" si="5"/>
        <v>81.555581872941161</v>
      </c>
      <c r="M58" s="55" t="str">
        <f t="shared" si="16"/>
        <v>0</v>
      </c>
      <c r="N58" s="58">
        <f t="shared" si="6"/>
        <v>0.38276576000000001</v>
      </c>
      <c r="O58" s="59">
        <v>260</v>
      </c>
      <c r="Q58" s="53" t="str">
        <f t="shared" si="17"/>
        <v>1</v>
      </c>
      <c r="R58" s="53">
        <f t="shared" si="7"/>
        <v>1</v>
      </c>
      <c r="S58" s="53" t="str">
        <f t="shared" si="18"/>
        <v>0</v>
      </c>
      <c r="T58" s="53">
        <f t="shared" si="8"/>
        <v>0</v>
      </c>
      <c r="U58" s="53" t="str">
        <f t="shared" si="19"/>
        <v>0</v>
      </c>
      <c r="V58" s="53">
        <f t="shared" si="9"/>
        <v>0</v>
      </c>
      <c r="W58" s="53" t="str">
        <f t="shared" si="20"/>
        <v>0</v>
      </c>
      <c r="X58" s="53">
        <f t="shared" si="10"/>
        <v>0</v>
      </c>
      <c r="Y58" s="53" t="str">
        <f t="shared" si="21"/>
        <v>0</v>
      </c>
      <c r="Z58" s="53">
        <f t="shared" si="11"/>
        <v>0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92">
        <f>Parâmetros!A48</f>
        <v>44198.958333333336</v>
      </c>
      <c r="B59" s="59">
        <f>Parâmetros!G48*0.04*46.0055</f>
        <v>1.4537738</v>
      </c>
      <c r="C59" s="87">
        <f t="shared" si="0"/>
        <v>1.4537738</v>
      </c>
      <c r="D59" s="91">
        <f t="shared" si="1"/>
        <v>0.29075476</v>
      </c>
      <c r="E59" s="42" t="str">
        <f t="shared" si="12"/>
        <v>1</v>
      </c>
      <c r="F59" s="51">
        <f t="shared" si="2"/>
        <v>-152.58257054500001</v>
      </c>
      <c r="G59" s="42" t="str">
        <f t="shared" si="13"/>
        <v>0</v>
      </c>
      <c r="H59" s="51">
        <f t="shared" si="3"/>
        <v>-35.291285272500005</v>
      </c>
      <c r="I59" s="42" t="str">
        <f t="shared" si="14"/>
        <v>0</v>
      </c>
      <c r="J59" s="51">
        <f t="shared" si="4"/>
        <v>89.931911271851845</v>
      </c>
      <c r="K59" s="42" t="str">
        <f t="shared" si="15"/>
        <v>0</v>
      </c>
      <c r="L59" s="51">
        <f t="shared" si="5"/>
        <v>81.506870167058821</v>
      </c>
      <c r="M59" s="55" t="str">
        <f t="shared" si="16"/>
        <v>0</v>
      </c>
      <c r="N59" s="58">
        <f t="shared" si="6"/>
        <v>0.29075476</v>
      </c>
      <c r="O59" s="59">
        <v>260</v>
      </c>
      <c r="Q59" s="53" t="str">
        <f t="shared" si="17"/>
        <v>1</v>
      </c>
      <c r="R59" s="53">
        <f t="shared" si="7"/>
        <v>1</v>
      </c>
      <c r="S59" s="53" t="str">
        <f t="shared" si="18"/>
        <v>0</v>
      </c>
      <c r="T59" s="53">
        <f t="shared" si="8"/>
        <v>0</v>
      </c>
      <c r="U59" s="53" t="str">
        <f t="shared" si="19"/>
        <v>0</v>
      </c>
      <c r="V59" s="53">
        <f t="shared" si="9"/>
        <v>0</v>
      </c>
      <c r="W59" s="53" t="str">
        <f t="shared" si="20"/>
        <v>0</v>
      </c>
      <c r="X59" s="53">
        <f t="shared" si="10"/>
        <v>0</v>
      </c>
      <c r="Y59" s="53" t="str">
        <f t="shared" si="21"/>
        <v>0</v>
      </c>
      <c r="Z59" s="53">
        <f t="shared" si="11"/>
        <v>0</v>
      </c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92">
        <f>Parâmetros!A49</f>
        <v>44198</v>
      </c>
      <c r="B60" s="59">
        <f>Parâmetros!G49*0.04*46.0055</f>
        <v>1.3065561999999999</v>
      </c>
      <c r="C60" s="87">
        <f t="shared" si="0"/>
        <v>1.3065561999999999</v>
      </c>
      <c r="D60" s="91">
        <f t="shared" si="1"/>
        <v>0.26131124</v>
      </c>
      <c r="E60" s="42" t="str">
        <f t="shared" si="12"/>
        <v>1</v>
      </c>
      <c r="F60" s="51">
        <f t="shared" si="2"/>
        <v>-152.726107705</v>
      </c>
      <c r="G60" s="42" t="str">
        <f t="shared" si="13"/>
        <v>0</v>
      </c>
      <c r="H60" s="51">
        <f t="shared" si="3"/>
        <v>-35.363053852500002</v>
      </c>
      <c r="I60" s="42" t="str">
        <f t="shared" si="14"/>
        <v>0</v>
      </c>
      <c r="J60" s="51">
        <f t="shared" si="4"/>
        <v>89.917553012098764</v>
      </c>
      <c r="K60" s="42" t="str">
        <f t="shared" si="15"/>
        <v>0</v>
      </c>
      <c r="L60" s="51">
        <f t="shared" si="5"/>
        <v>81.491282421176479</v>
      </c>
      <c r="M60" s="55" t="str">
        <f t="shared" si="16"/>
        <v>0</v>
      </c>
      <c r="N60" s="58">
        <f t="shared" si="6"/>
        <v>0.26131124</v>
      </c>
      <c r="O60" s="59">
        <v>260</v>
      </c>
      <c r="Q60" s="53" t="str">
        <f t="shared" si="17"/>
        <v>1</v>
      </c>
      <c r="R60" s="53">
        <f t="shared" si="7"/>
        <v>1</v>
      </c>
      <c r="S60" s="53" t="str">
        <f t="shared" si="18"/>
        <v>0</v>
      </c>
      <c r="T60" s="53">
        <f t="shared" si="8"/>
        <v>0</v>
      </c>
      <c r="U60" s="53" t="str">
        <f t="shared" si="19"/>
        <v>0</v>
      </c>
      <c r="V60" s="53">
        <f t="shared" si="9"/>
        <v>0</v>
      </c>
      <c r="W60" s="53" t="str">
        <f t="shared" si="20"/>
        <v>0</v>
      </c>
      <c r="X60" s="53">
        <f t="shared" si="10"/>
        <v>0</v>
      </c>
      <c r="Y60" s="53" t="str">
        <f t="shared" si="21"/>
        <v>0</v>
      </c>
      <c r="Z60" s="53">
        <f t="shared" si="11"/>
        <v>0</v>
      </c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92">
        <f>Parâmetros!A50</f>
        <v>44199.041666666664</v>
      </c>
      <c r="B61" s="59">
        <f>Parâmetros!G50*0.04*46.0055</f>
        <v>1.7114046000000001</v>
      </c>
      <c r="C61" s="87">
        <f t="shared" si="0"/>
        <v>1.7114046000000001</v>
      </c>
      <c r="D61" s="91">
        <f t="shared" si="1"/>
        <v>0.34228091999999999</v>
      </c>
      <c r="E61" s="42" t="str">
        <f t="shared" si="12"/>
        <v>1</v>
      </c>
      <c r="F61" s="51">
        <f t="shared" si="2"/>
        <v>-152.33138051500001</v>
      </c>
      <c r="G61" s="42" t="str">
        <f t="shared" si="13"/>
        <v>0</v>
      </c>
      <c r="H61" s="51">
        <f t="shared" si="3"/>
        <v>-35.165690257500003</v>
      </c>
      <c r="I61" s="42" t="str">
        <f t="shared" si="14"/>
        <v>0</v>
      </c>
      <c r="J61" s="51">
        <f t="shared" si="4"/>
        <v>89.957038226419755</v>
      </c>
      <c r="K61" s="42" t="str">
        <f t="shared" si="15"/>
        <v>0</v>
      </c>
      <c r="L61" s="51">
        <f t="shared" si="5"/>
        <v>81.534148722352938</v>
      </c>
      <c r="M61" s="55" t="str">
        <f t="shared" si="16"/>
        <v>0</v>
      </c>
      <c r="N61" s="58">
        <f t="shared" si="6"/>
        <v>0.34228091999999999</v>
      </c>
      <c r="O61" s="59">
        <v>260</v>
      </c>
      <c r="Q61" s="53" t="str">
        <f t="shared" si="17"/>
        <v>1</v>
      </c>
      <c r="R61" s="53">
        <f t="shared" si="7"/>
        <v>1</v>
      </c>
      <c r="S61" s="53" t="str">
        <f t="shared" si="18"/>
        <v>0</v>
      </c>
      <c r="T61" s="53">
        <f t="shared" si="8"/>
        <v>0</v>
      </c>
      <c r="U61" s="53" t="str">
        <f t="shared" si="19"/>
        <v>0</v>
      </c>
      <c r="V61" s="53">
        <f t="shared" si="9"/>
        <v>0</v>
      </c>
      <c r="W61" s="53" t="str">
        <f t="shared" si="20"/>
        <v>0</v>
      </c>
      <c r="X61" s="53">
        <f t="shared" si="10"/>
        <v>0</v>
      </c>
      <c r="Y61" s="53" t="str">
        <f t="shared" si="21"/>
        <v>0</v>
      </c>
      <c r="Z61" s="53">
        <f t="shared" si="11"/>
        <v>0</v>
      </c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92">
        <f>Parâmetros!A51</f>
        <v>44199.083333333336</v>
      </c>
      <c r="B62" s="59">
        <f>Parâmetros!G51*0.04*46.0055</f>
        <v>1.196143</v>
      </c>
      <c r="C62" s="87">
        <f t="shared" si="0"/>
        <v>1.196143</v>
      </c>
      <c r="D62" s="91">
        <f t="shared" si="1"/>
        <v>0.23922860000000001</v>
      </c>
      <c r="E62" s="42" t="str">
        <f t="shared" si="12"/>
        <v>1</v>
      </c>
      <c r="F62" s="51">
        <f t="shared" si="2"/>
        <v>-152.83376057499999</v>
      </c>
      <c r="G62" s="42" t="str">
        <f t="shared" si="13"/>
        <v>0</v>
      </c>
      <c r="H62" s="51">
        <f t="shared" si="3"/>
        <v>-35.416880287499993</v>
      </c>
      <c r="I62" s="42" t="str">
        <f t="shared" si="14"/>
        <v>0</v>
      </c>
      <c r="J62" s="51">
        <f t="shared" si="4"/>
        <v>89.90678431728395</v>
      </c>
      <c r="K62" s="42" t="str">
        <f t="shared" si="15"/>
        <v>0</v>
      </c>
      <c r="L62" s="51">
        <f t="shared" si="5"/>
        <v>81.47959161176469</v>
      </c>
      <c r="M62" s="55" t="str">
        <f t="shared" si="16"/>
        <v>0</v>
      </c>
      <c r="N62" s="58">
        <f t="shared" si="6"/>
        <v>0.23922860000000001</v>
      </c>
      <c r="O62" s="59">
        <v>260</v>
      </c>
      <c r="Q62" s="53" t="str">
        <f t="shared" si="17"/>
        <v>1</v>
      </c>
      <c r="R62" s="53">
        <f t="shared" si="7"/>
        <v>1</v>
      </c>
      <c r="S62" s="53" t="str">
        <f t="shared" si="18"/>
        <v>0</v>
      </c>
      <c r="T62" s="53">
        <f t="shared" si="8"/>
        <v>0</v>
      </c>
      <c r="U62" s="53" t="str">
        <f t="shared" si="19"/>
        <v>0</v>
      </c>
      <c r="V62" s="53">
        <f t="shared" si="9"/>
        <v>0</v>
      </c>
      <c r="W62" s="53" t="str">
        <f t="shared" si="20"/>
        <v>0</v>
      </c>
      <c r="X62" s="53">
        <f t="shared" si="10"/>
        <v>0</v>
      </c>
      <c r="Y62" s="53" t="str">
        <f t="shared" si="21"/>
        <v>0</v>
      </c>
      <c r="Z62" s="53">
        <f t="shared" si="11"/>
        <v>0</v>
      </c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92">
        <f>Parâmetros!A52</f>
        <v>44199.125</v>
      </c>
      <c r="B63" s="59">
        <f>Parâmetros!G52*0.04*46.0055</f>
        <v>0.69928360000000001</v>
      </c>
      <c r="C63" s="87">
        <f t="shared" si="0"/>
        <v>0.69928360000000001</v>
      </c>
      <c r="D63" s="91">
        <f t="shared" si="1"/>
        <v>0.13985671999999999</v>
      </c>
      <c r="E63" s="42" t="str">
        <f t="shared" si="12"/>
        <v>1</v>
      </c>
      <c r="F63" s="51">
        <f t="shared" si="2"/>
        <v>-153.31819849000001</v>
      </c>
      <c r="G63" s="42" t="str">
        <f t="shared" si="13"/>
        <v>0</v>
      </c>
      <c r="H63" s="51">
        <f t="shared" si="3"/>
        <v>-35.659099245000007</v>
      </c>
      <c r="I63" s="42" t="str">
        <f t="shared" si="14"/>
        <v>0</v>
      </c>
      <c r="J63" s="51">
        <f t="shared" si="4"/>
        <v>89.858325190617279</v>
      </c>
      <c r="K63" s="42" t="str">
        <f t="shared" si="15"/>
        <v>0</v>
      </c>
      <c r="L63" s="51">
        <f t="shared" si="5"/>
        <v>81.426982969411753</v>
      </c>
      <c r="M63" s="55" t="str">
        <f t="shared" si="16"/>
        <v>0</v>
      </c>
      <c r="N63" s="58">
        <f t="shared" si="6"/>
        <v>0.13985671999999999</v>
      </c>
      <c r="O63" s="59">
        <v>260</v>
      </c>
      <c r="Q63" s="53" t="str">
        <f t="shared" si="17"/>
        <v>1</v>
      </c>
      <c r="R63" s="53">
        <f t="shared" si="7"/>
        <v>1</v>
      </c>
      <c r="S63" s="53" t="str">
        <f t="shared" si="18"/>
        <v>0</v>
      </c>
      <c r="T63" s="53">
        <f t="shared" si="8"/>
        <v>0</v>
      </c>
      <c r="U63" s="53" t="str">
        <f t="shared" si="19"/>
        <v>0</v>
      </c>
      <c r="V63" s="53">
        <f t="shared" si="9"/>
        <v>0</v>
      </c>
      <c r="W63" s="53" t="str">
        <f t="shared" si="20"/>
        <v>0</v>
      </c>
      <c r="X63" s="53">
        <f t="shared" si="10"/>
        <v>0</v>
      </c>
      <c r="Y63" s="53" t="str">
        <f t="shared" si="21"/>
        <v>0</v>
      </c>
      <c r="Z63" s="53">
        <f t="shared" si="11"/>
        <v>0</v>
      </c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92">
        <f>Parâmetros!A53</f>
        <v>44199.166666666664</v>
      </c>
      <c r="B64" s="59">
        <f>Parâmetros!G53*0.04*46.0055</f>
        <v>0.55206599999999995</v>
      </c>
      <c r="C64" s="87">
        <f t="shared" si="0"/>
        <v>0.55206599999999995</v>
      </c>
      <c r="D64" s="91">
        <f t="shared" si="1"/>
        <v>0.11041319999999999</v>
      </c>
      <c r="E64" s="42" t="str">
        <f t="shared" si="12"/>
        <v>1</v>
      </c>
      <c r="F64" s="51">
        <f t="shared" si="2"/>
        <v>-153.46173565000001</v>
      </c>
      <c r="G64" s="42" t="str">
        <f t="shared" si="13"/>
        <v>0</v>
      </c>
      <c r="H64" s="51">
        <f t="shared" si="3"/>
        <v>-35.730867825000004</v>
      </c>
      <c r="I64" s="42" t="str">
        <f t="shared" si="14"/>
        <v>0</v>
      </c>
      <c r="J64" s="51">
        <f t="shared" si="4"/>
        <v>89.843966930864198</v>
      </c>
      <c r="K64" s="42" t="str">
        <f t="shared" si="15"/>
        <v>0</v>
      </c>
      <c r="L64" s="51">
        <f t="shared" si="5"/>
        <v>81.411395223529411</v>
      </c>
      <c r="M64" s="55" t="str">
        <f t="shared" si="16"/>
        <v>0</v>
      </c>
      <c r="N64" s="58">
        <f t="shared" si="6"/>
        <v>0.11041319999999999</v>
      </c>
      <c r="O64" s="59">
        <v>260</v>
      </c>
      <c r="Q64" s="53" t="str">
        <f t="shared" si="17"/>
        <v>1</v>
      </c>
      <c r="R64" s="53">
        <f t="shared" si="7"/>
        <v>1</v>
      </c>
      <c r="S64" s="53" t="str">
        <f t="shared" si="18"/>
        <v>0</v>
      </c>
      <c r="T64" s="53">
        <f t="shared" si="8"/>
        <v>0</v>
      </c>
      <c r="U64" s="53" t="str">
        <f t="shared" si="19"/>
        <v>0</v>
      </c>
      <c r="V64" s="53">
        <f t="shared" si="9"/>
        <v>0</v>
      </c>
      <c r="W64" s="53" t="str">
        <f t="shared" si="20"/>
        <v>0</v>
      </c>
      <c r="X64" s="53">
        <f t="shared" si="10"/>
        <v>0</v>
      </c>
      <c r="Y64" s="53" t="str">
        <f t="shared" si="21"/>
        <v>0</v>
      </c>
      <c r="Z64" s="53">
        <f t="shared" si="11"/>
        <v>0</v>
      </c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92">
        <f>Parâmetros!A54</f>
        <v>44199.208333333336</v>
      </c>
      <c r="B65" s="59">
        <f>Parâmetros!G54*0.04*46.0055</f>
        <v>0.80969679999999999</v>
      </c>
      <c r="C65" s="87">
        <f t="shared" si="0"/>
        <v>0.80969679999999999</v>
      </c>
      <c r="D65" s="91">
        <f t="shared" si="1"/>
        <v>0.16193935999999998</v>
      </c>
      <c r="E65" s="42" t="str">
        <f t="shared" si="12"/>
        <v>1</v>
      </c>
      <c r="F65" s="51">
        <f t="shared" si="2"/>
        <v>-153.21054561999998</v>
      </c>
      <c r="G65" s="42" t="str">
        <f t="shared" si="13"/>
        <v>0</v>
      </c>
      <c r="H65" s="51">
        <f t="shared" si="3"/>
        <v>-35.605272809999988</v>
      </c>
      <c r="I65" s="42" t="str">
        <f t="shared" si="14"/>
        <v>0</v>
      </c>
      <c r="J65" s="51">
        <f t="shared" si="4"/>
        <v>89.869093885432093</v>
      </c>
      <c r="K65" s="42" t="str">
        <f t="shared" si="15"/>
        <v>0</v>
      </c>
      <c r="L65" s="51">
        <f t="shared" si="5"/>
        <v>81.438673778823514</v>
      </c>
      <c r="M65" s="55" t="str">
        <f t="shared" si="16"/>
        <v>0</v>
      </c>
      <c r="N65" s="58">
        <f t="shared" si="6"/>
        <v>0.16193935999999998</v>
      </c>
      <c r="O65" s="59">
        <v>260</v>
      </c>
      <c r="Q65" s="53" t="str">
        <f t="shared" si="17"/>
        <v>1</v>
      </c>
      <c r="R65" s="53">
        <f t="shared" si="7"/>
        <v>1</v>
      </c>
      <c r="S65" s="53" t="str">
        <f t="shared" si="18"/>
        <v>0</v>
      </c>
      <c r="T65" s="53">
        <f t="shared" si="8"/>
        <v>0</v>
      </c>
      <c r="U65" s="53" t="str">
        <f t="shared" si="19"/>
        <v>0</v>
      </c>
      <c r="V65" s="53">
        <f t="shared" si="9"/>
        <v>0</v>
      </c>
      <c r="W65" s="53" t="str">
        <f t="shared" si="20"/>
        <v>0</v>
      </c>
      <c r="X65" s="53">
        <f t="shared" si="10"/>
        <v>0</v>
      </c>
      <c r="Y65" s="53" t="str">
        <f t="shared" si="21"/>
        <v>0</v>
      </c>
      <c r="Z65" s="53">
        <f t="shared" si="11"/>
        <v>0</v>
      </c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92">
        <f>Parâmetros!A55</f>
        <v>44199.25</v>
      </c>
      <c r="B66" s="59">
        <f>Parâmetros!G55*0.04*46.0055</f>
        <v>1.1225342</v>
      </c>
      <c r="C66" s="87">
        <f t="shared" si="0"/>
        <v>1.1225342</v>
      </c>
      <c r="D66" s="91">
        <f t="shared" si="1"/>
        <v>0.22450684000000001</v>
      </c>
      <c r="E66" s="42" t="str">
        <f t="shared" si="12"/>
        <v>1</v>
      </c>
      <c r="F66" s="51">
        <f t="shared" si="2"/>
        <v>-152.90552915500001</v>
      </c>
      <c r="G66" s="42" t="str">
        <f t="shared" si="13"/>
        <v>0</v>
      </c>
      <c r="H66" s="51">
        <f t="shared" si="3"/>
        <v>-35.452764577500005</v>
      </c>
      <c r="I66" s="42" t="str">
        <f t="shared" si="14"/>
        <v>0</v>
      </c>
      <c r="J66" s="51">
        <f t="shared" si="4"/>
        <v>89.899605187407417</v>
      </c>
      <c r="K66" s="42" t="str">
        <f t="shared" si="15"/>
        <v>0</v>
      </c>
      <c r="L66" s="51">
        <f t="shared" si="5"/>
        <v>81.471797738823525</v>
      </c>
      <c r="M66" s="55" t="str">
        <f t="shared" si="16"/>
        <v>0</v>
      </c>
      <c r="N66" s="58">
        <f t="shared" si="6"/>
        <v>0.22450684000000001</v>
      </c>
      <c r="O66" s="59">
        <v>260</v>
      </c>
      <c r="Q66" s="53" t="str">
        <f t="shared" si="17"/>
        <v>1</v>
      </c>
      <c r="R66" s="53">
        <f t="shared" si="7"/>
        <v>1</v>
      </c>
      <c r="S66" s="53" t="str">
        <f t="shared" si="18"/>
        <v>0</v>
      </c>
      <c r="T66" s="53">
        <f t="shared" si="8"/>
        <v>0</v>
      </c>
      <c r="U66" s="53" t="str">
        <f t="shared" si="19"/>
        <v>0</v>
      </c>
      <c r="V66" s="53">
        <f t="shared" si="9"/>
        <v>0</v>
      </c>
      <c r="W66" s="53" t="str">
        <f t="shared" si="20"/>
        <v>0</v>
      </c>
      <c r="X66" s="53">
        <f t="shared" si="10"/>
        <v>0</v>
      </c>
      <c r="Y66" s="53" t="str">
        <f t="shared" si="21"/>
        <v>0</v>
      </c>
      <c r="Z66" s="53">
        <f t="shared" si="11"/>
        <v>0</v>
      </c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92">
        <f>Parâmetros!A56</f>
        <v>44199.291666666664</v>
      </c>
      <c r="B67" s="59">
        <f>Parâmetros!G56*0.04*46.0055</f>
        <v>1.6009913999999998</v>
      </c>
      <c r="C67" s="87">
        <f t="shared" si="0"/>
        <v>1.6009913999999998</v>
      </c>
      <c r="D67" s="91">
        <f t="shared" si="1"/>
        <v>0.32019828</v>
      </c>
      <c r="E67" s="42" t="str">
        <f t="shared" si="12"/>
        <v>1</v>
      </c>
      <c r="F67" s="51">
        <f t="shared" si="2"/>
        <v>-152.43903338500002</v>
      </c>
      <c r="G67" s="42" t="str">
        <f t="shared" si="13"/>
        <v>0</v>
      </c>
      <c r="H67" s="51">
        <f t="shared" si="3"/>
        <v>-35.219516692500008</v>
      </c>
      <c r="I67" s="42" t="str">
        <f t="shared" si="14"/>
        <v>0</v>
      </c>
      <c r="J67" s="51">
        <f t="shared" si="4"/>
        <v>89.946269531604941</v>
      </c>
      <c r="K67" s="42" t="str">
        <f t="shared" si="15"/>
        <v>0</v>
      </c>
      <c r="L67" s="51">
        <f t="shared" si="5"/>
        <v>81.522457912941192</v>
      </c>
      <c r="M67" s="55" t="str">
        <f t="shared" si="16"/>
        <v>0</v>
      </c>
      <c r="N67" s="58">
        <f t="shared" si="6"/>
        <v>0.32019828</v>
      </c>
      <c r="O67" s="59">
        <v>260</v>
      </c>
      <c r="Q67" s="53" t="str">
        <f t="shared" si="17"/>
        <v>1</v>
      </c>
      <c r="R67" s="53">
        <f t="shared" si="7"/>
        <v>1</v>
      </c>
      <c r="S67" s="53" t="str">
        <f t="shared" si="18"/>
        <v>0</v>
      </c>
      <c r="T67" s="53">
        <f t="shared" si="8"/>
        <v>0</v>
      </c>
      <c r="U67" s="53" t="str">
        <f t="shared" si="19"/>
        <v>0</v>
      </c>
      <c r="V67" s="53">
        <f t="shared" si="9"/>
        <v>0</v>
      </c>
      <c r="W67" s="53" t="str">
        <f t="shared" si="20"/>
        <v>0</v>
      </c>
      <c r="X67" s="53">
        <f t="shared" si="10"/>
        <v>0</v>
      </c>
      <c r="Y67" s="53" t="str">
        <f t="shared" si="21"/>
        <v>0</v>
      </c>
      <c r="Z67" s="53">
        <f t="shared" si="11"/>
        <v>0</v>
      </c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92">
        <f>Parâmetros!A57</f>
        <v>44199.333333333336</v>
      </c>
      <c r="B68" s="59">
        <f>Parâmetros!G57*0.04*46.0055</f>
        <v>2.0242420000000001</v>
      </c>
      <c r="C68" s="87">
        <f t="shared" si="0"/>
        <v>2.0242420000000001</v>
      </c>
      <c r="D68" s="91">
        <f t="shared" si="1"/>
        <v>0.4048484</v>
      </c>
      <c r="E68" s="42" t="str">
        <f t="shared" si="12"/>
        <v>1</v>
      </c>
      <c r="F68" s="51">
        <f t="shared" si="2"/>
        <v>-152.02636405000001</v>
      </c>
      <c r="G68" s="42" t="str">
        <f t="shared" si="13"/>
        <v>0</v>
      </c>
      <c r="H68" s="51">
        <f t="shared" si="3"/>
        <v>-35.013182025000006</v>
      </c>
      <c r="I68" s="42" t="str">
        <f t="shared" si="14"/>
        <v>0</v>
      </c>
      <c r="J68" s="51">
        <f t="shared" si="4"/>
        <v>89.987549528395064</v>
      </c>
      <c r="K68" s="42" t="str">
        <f t="shared" si="15"/>
        <v>0</v>
      </c>
      <c r="L68" s="51">
        <f t="shared" si="5"/>
        <v>81.56727268235295</v>
      </c>
      <c r="M68" s="55" t="str">
        <f t="shared" si="16"/>
        <v>0</v>
      </c>
      <c r="N68" s="58">
        <f t="shared" si="6"/>
        <v>0.4048484</v>
      </c>
      <c r="O68" s="59">
        <v>260</v>
      </c>
      <c r="Q68" s="53" t="str">
        <f t="shared" si="17"/>
        <v>1</v>
      </c>
      <c r="R68" s="53">
        <f t="shared" si="7"/>
        <v>1</v>
      </c>
      <c r="S68" s="53" t="str">
        <f t="shared" si="18"/>
        <v>0</v>
      </c>
      <c r="T68" s="53">
        <f t="shared" si="8"/>
        <v>0</v>
      </c>
      <c r="U68" s="53" t="str">
        <f t="shared" si="19"/>
        <v>0</v>
      </c>
      <c r="V68" s="53">
        <f t="shared" si="9"/>
        <v>0</v>
      </c>
      <c r="W68" s="53" t="str">
        <f t="shared" si="20"/>
        <v>0</v>
      </c>
      <c r="X68" s="53">
        <f t="shared" si="10"/>
        <v>0</v>
      </c>
      <c r="Y68" s="53" t="str">
        <f t="shared" si="21"/>
        <v>0</v>
      </c>
      <c r="Z68" s="53">
        <f t="shared" si="11"/>
        <v>0</v>
      </c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92">
        <f>Parâmetros!A58</f>
        <v>44199.375</v>
      </c>
      <c r="B69" s="59">
        <f>Parâmetros!G58*0.04*46.0055</f>
        <v>0.97531659999999998</v>
      </c>
      <c r="C69" s="87">
        <f t="shared" si="0"/>
        <v>0.97531659999999998</v>
      </c>
      <c r="D69" s="91">
        <f t="shared" si="1"/>
        <v>0.19506332000000001</v>
      </c>
      <c r="E69" s="42" t="str">
        <f t="shared" si="12"/>
        <v>1</v>
      </c>
      <c r="F69" s="51">
        <f t="shared" si="2"/>
        <v>-153.04906631499998</v>
      </c>
      <c r="G69" s="42" t="str">
        <f t="shared" si="13"/>
        <v>0</v>
      </c>
      <c r="H69" s="51">
        <f t="shared" si="3"/>
        <v>-35.524533157499988</v>
      </c>
      <c r="I69" s="42" t="str">
        <f t="shared" si="14"/>
        <v>0</v>
      </c>
      <c r="J69" s="51">
        <f t="shared" si="4"/>
        <v>89.885246927654322</v>
      </c>
      <c r="K69" s="42" t="str">
        <f t="shared" si="15"/>
        <v>0</v>
      </c>
      <c r="L69" s="51">
        <f t="shared" si="5"/>
        <v>81.456209992941183</v>
      </c>
      <c r="M69" s="55" t="str">
        <f t="shared" si="16"/>
        <v>0</v>
      </c>
      <c r="N69" s="58">
        <f t="shared" si="6"/>
        <v>0.19506332000000001</v>
      </c>
      <c r="O69" s="59">
        <v>260</v>
      </c>
      <c r="Q69" s="53" t="str">
        <f t="shared" si="17"/>
        <v>1</v>
      </c>
      <c r="R69" s="53">
        <f t="shared" si="7"/>
        <v>1</v>
      </c>
      <c r="S69" s="53" t="str">
        <f t="shared" si="18"/>
        <v>0</v>
      </c>
      <c r="T69" s="53">
        <f t="shared" si="8"/>
        <v>0</v>
      </c>
      <c r="U69" s="53" t="str">
        <f t="shared" si="19"/>
        <v>0</v>
      </c>
      <c r="V69" s="53">
        <f t="shared" si="9"/>
        <v>0</v>
      </c>
      <c r="W69" s="53" t="str">
        <f t="shared" si="20"/>
        <v>0</v>
      </c>
      <c r="X69" s="53">
        <f t="shared" si="10"/>
        <v>0</v>
      </c>
      <c r="Y69" s="53" t="str">
        <f t="shared" si="21"/>
        <v>0</v>
      </c>
      <c r="Z69" s="53">
        <f t="shared" si="11"/>
        <v>0</v>
      </c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92">
        <f>Parâmetros!A59</f>
        <v>44199.416666666664</v>
      </c>
      <c r="B70" s="59">
        <f>Parâmetros!G59*0.04*46.0055</f>
        <v>0.99371880000000001</v>
      </c>
      <c r="C70" s="87">
        <f t="shared" si="0"/>
        <v>0.99371880000000001</v>
      </c>
      <c r="D70" s="91">
        <f t="shared" si="1"/>
        <v>0.19874375999999999</v>
      </c>
      <c r="E70" s="42" t="str">
        <f t="shared" si="12"/>
        <v>1</v>
      </c>
      <c r="F70" s="51">
        <f t="shared" si="2"/>
        <v>-153.03112417</v>
      </c>
      <c r="G70" s="42" t="str">
        <f t="shared" si="13"/>
        <v>0</v>
      </c>
      <c r="H70" s="51">
        <f t="shared" si="3"/>
        <v>-35.515562084999999</v>
      </c>
      <c r="I70" s="42" t="str">
        <f t="shared" si="14"/>
        <v>0</v>
      </c>
      <c r="J70" s="51">
        <f t="shared" si="4"/>
        <v>89.887041710123455</v>
      </c>
      <c r="K70" s="42" t="str">
        <f t="shared" si="15"/>
        <v>0</v>
      </c>
      <c r="L70" s="51">
        <f t="shared" si="5"/>
        <v>81.458158461176467</v>
      </c>
      <c r="M70" s="55" t="str">
        <f t="shared" si="16"/>
        <v>0</v>
      </c>
      <c r="N70" s="58">
        <f t="shared" si="6"/>
        <v>0.19874375999999999</v>
      </c>
      <c r="O70" s="59">
        <v>260</v>
      </c>
      <c r="Q70" s="53" t="str">
        <f t="shared" si="17"/>
        <v>1</v>
      </c>
      <c r="R70" s="53">
        <f t="shared" si="7"/>
        <v>1</v>
      </c>
      <c r="S70" s="53" t="str">
        <f t="shared" si="18"/>
        <v>0</v>
      </c>
      <c r="T70" s="53">
        <f t="shared" si="8"/>
        <v>0</v>
      </c>
      <c r="U70" s="53" t="str">
        <f t="shared" si="19"/>
        <v>0</v>
      </c>
      <c r="V70" s="53">
        <f t="shared" si="9"/>
        <v>0</v>
      </c>
      <c r="W70" s="53" t="str">
        <f t="shared" si="20"/>
        <v>0</v>
      </c>
      <c r="X70" s="53">
        <f t="shared" si="10"/>
        <v>0</v>
      </c>
      <c r="Y70" s="53" t="str">
        <f t="shared" si="21"/>
        <v>0</v>
      </c>
      <c r="Z70" s="53">
        <f t="shared" si="11"/>
        <v>0</v>
      </c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92">
        <f>Parâmetros!A60</f>
        <v>44199.458333333336</v>
      </c>
      <c r="B71" s="59">
        <f>Parâmetros!G60*0.04*46.0055</f>
        <v>1.0305232000000002</v>
      </c>
      <c r="C71" s="87">
        <f t="shared" si="0"/>
        <v>1.0305232000000002</v>
      </c>
      <c r="D71" s="91">
        <f t="shared" si="1"/>
        <v>0.20610464000000006</v>
      </c>
      <c r="E71" s="42" t="str">
        <f t="shared" si="12"/>
        <v>1</v>
      </c>
      <c r="F71" s="51">
        <f t="shared" si="2"/>
        <v>-152.99523988000001</v>
      </c>
      <c r="G71" s="42" t="str">
        <f t="shared" si="13"/>
        <v>0</v>
      </c>
      <c r="H71" s="51">
        <f t="shared" si="3"/>
        <v>-35.497619940000007</v>
      </c>
      <c r="I71" s="42" t="str">
        <f t="shared" si="14"/>
        <v>0</v>
      </c>
      <c r="J71" s="51">
        <f t="shared" si="4"/>
        <v>89.890631275061736</v>
      </c>
      <c r="K71" s="42" t="str">
        <f t="shared" si="15"/>
        <v>0</v>
      </c>
      <c r="L71" s="51">
        <f t="shared" si="5"/>
        <v>81.462055397647049</v>
      </c>
      <c r="M71" s="55" t="str">
        <f t="shared" si="16"/>
        <v>0</v>
      </c>
      <c r="N71" s="58">
        <f t="shared" si="6"/>
        <v>0.20610464000000006</v>
      </c>
      <c r="O71" s="59">
        <v>260</v>
      </c>
      <c r="Q71" s="53" t="str">
        <f t="shared" si="17"/>
        <v>1</v>
      </c>
      <c r="R71" s="53">
        <f t="shared" si="7"/>
        <v>1</v>
      </c>
      <c r="S71" s="53" t="str">
        <f t="shared" si="18"/>
        <v>0</v>
      </c>
      <c r="T71" s="53">
        <f t="shared" si="8"/>
        <v>0</v>
      </c>
      <c r="U71" s="53" t="str">
        <f t="shared" si="19"/>
        <v>0</v>
      </c>
      <c r="V71" s="53">
        <f t="shared" si="9"/>
        <v>0</v>
      </c>
      <c r="W71" s="53" t="str">
        <f t="shared" si="20"/>
        <v>0</v>
      </c>
      <c r="X71" s="53">
        <f t="shared" si="10"/>
        <v>0</v>
      </c>
      <c r="Y71" s="53" t="str">
        <f t="shared" si="21"/>
        <v>0</v>
      </c>
      <c r="Z71" s="53">
        <f t="shared" si="11"/>
        <v>0</v>
      </c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92">
        <f>Parâmetros!A61</f>
        <v>44199.5</v>
      </c>
      <c r="B72" s="59">
        <f>Parâmetros!G61*0.04*46.0055</f>
        <v>1.0305232000000002</v>
      </c>
      <c r="C72" s="87">
        <f t="shared" si="0"/>
        <v>1.0305232000000002</v>
      </c>
      <c r="D72" s="91">
        <f t="shared" si="1"/>
        <v>0.20610464000000006</v>
      </c>
      <c r="E72" s="42" t="str">
        <f t="shared" si="12"/>
        <v>1</v>
      </c>
      <c r="F72" s="51">
        <f t="shared" si="2"/>
        <v>-152.99523988000001</v>
      </c>
      <c r="G72" s="42" t="str">
        <f t="shared" si="13"/>
        <v>0</v>
      </c>
      <c r="H72" s="51">
        <f t="shared" si="3"/>
        <v>-35.497619940000007</v>
      </c>
      <c r="I72" s="42" t="str">
        <f t="shared" si="14"/>
        <v>0</v>
      </c>
      <c r="J72" s="51">
        <f t="shared" si="4"/>
        <v>89.890631275061736</v>
      </c>
      <c r="K72" s="42" t="str">
        <f t="shared" si="15"/>
        <v>0</v>
      </c>
      <c r="L72" s="51">
        <f t="shared" si="5"/>
        <v>81.462055397647049</v>
      </c>
      <c r="M72" s="55" t="str">
        <f t="shared" si="16"/>
        <v>0</v>
      </c>
      <c r="N72" s="58">
        <f t="shared" si="6"/>
        <v>0.20610464000000006</v>
      </c>
      <c r="O72" s="59">
        <v>260</v>
      </c>
      <c r="Q72" s="53" t="str">
        <f t="shared" si="17"/>
        <v>1</v>
      </c>
      <c r="R72" s="53">
        <f t="shared" si="7"/>
        <v>1</v>
      </c>
      <c r="S72" s="53" t="str">
        <f t="shared" si="18"/>
        <v>0</v>
      </c>
      <c r="T72" s="53">
        <f t="shared" si="8"/>
        <v>0</v>
      </c>
      <c r="U72" s="53" t="str">
        <f t="shared" si="19"/>
        <v>0</v>
      </c>
      <c r="V72" s="53">
        <f t="shared" si="9"/>
        <v>0</v>
      </c>
      <c r="W72" s="53" t="str">
        <f t="shared" si="20"/>
        <v>0</v>
      </c>
      <c r="X72" s="53">
        <f t="shared" si="10"/>
        <v>0</v>
      </c>
      <c r="Y72" s="53" t="str">
        <f t="shared" si="21"/>
        <v>0</v>
      </c>
      <c r="Z72" s="53">
        <f t="shared" si="11"/>
        <v>0</v>
      </c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92">
        <f>Parâmetros!A62</f>
        <v>44199.541666666664</v>
      </c>
      <c r="B73" s="59">
        <f>Parâmetros!G62*0.04*46.0055</f>
        <v>0.84650119999999995</v>
      </c>
      <c r="C73" s="87">
        <f t="shared" si="0"/>
        <v>0.84650119999999995</v>
      </c>
      <c r="D73" s="91">
        <f t="shared" si="1"/>
        <v>0.16930023999999999</v>
      </c>
      <c r="E73" s="42" t="str">
        <f t="shared" si="12"/>
        <v>1</v>
      </c>
      <c r="F73" s="51">
        <f t="shared" si="2"/>
        <v>-153.17466133000002</v>
      </c>
      <c r="G73" s="42" t="str">
        <f t="shared" si="13"/>
        <v>0</v>
      </c>
      <c r="H73" s="51">
        <f t="shared" si="3"/>
        <v>-35.58733066500001</v>
      </c>
      <c r="I73" s="42" t="str">
        <f t="shared" si="14"/>
        <v>0</v>
      </c>
      <c r="J73" s="51">
        <f t="shared" si="4"/>
        <v>89.872683450370374</v>
      </c>
      <c r="K73" s="42" t="str">
        <f t="shared" si="15"/>
        <v>0</v>
      </c>
      <c r="L73" s="51">
        <f t="shared" si="5"/>
        <v>81.44257071529411</v>
      </c>
      <c r="M73" s="55" t="str">
        <f t="shared" si="16"/>
        <v>0</v>
      </c>
      <c r="N73" s="58">
        <f t="shared" si="6"/>
        <v>0.16930023999999999</v>
      </c>
      <c r="O73" s="59">
        <v>260</v>
      </c>
      <c r="Q73" s="53" t="str">
        <f t="shared" si="17"/>
        <v>1</v>
      </c>
      <c r="R73" s="53">
        <f t="shared" si="7"/>
        <v>1</v>
      </c>
      <c r="S73" s="53" t="str">
        <f t="shared" si="18"/>
        <v>0</v>
      </c>
      <c r="T73" s="53">
        <f t="shared" si="8"/>
        <v>0</v>
      </c>
      <c r="U73" s="53" t="str">
        <f t="shared" si="19"/>
        <v>0</v>
      </c>
      <c r="V73" s="53">
        <f t="shared" si="9"/>
        <v>0</v>
      </c>
      <c r="W73" s="53" t="str">
        <f t="shared" si="20"/>
        <v>0</v>
      </c>
      <c r="X73" s="53">
        <f t="shared" si="10"/>
        <v>0</v>
      </c>
      <c r="Y73" s="53" t="str">
        <f t="shared" si="21"/>
        <v>0</v>
      </c>
      <c r="Z73" s="53">
        <f t="shared" si="11"/>
        <v>0</v>
      </c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92">
        <f>Parâmetros!A63</f>
        <v>44199.583333333336</v>
      </c>
      <c r="B74" s="59">
        <f>Parâmetros!G63*0.04*46.0055</f>
        <v>0.84650119999999995</v>
      </c>
      <c r="C74" s="87">
        <f t="shared" si="0"/>
        <v>0.84650119999999995</v>
      </c>
      <c r="D74" s="91">
        <f t="shared" si="1"/>
        <v>0.16930023999999999</v>
      </c>
      <c r="E74" s="42" t="str">
        <f t="shared" si="12"/>
        <v>1</v>
      </c>
      <c r="F74" s="51">
        <f t="shared" si="2"/>
        <v>-153.17466133000002</v>
      </c>
      <c r="G74" s="42" t="str">
        <f t="shared" si="13"/>
        <v>0</v>
      </c>
      <c r="H74" s="51">
        <f t="shared" si="3"/>
        <v>-35.58733066500001</v>
      </c>
      <c r="I74" s="42" t="str">
        <f t="shared" si="14"/>
        <v>0</v>
      </c>
      <c r="J74" s="51">
        <f t="shared" si="4"/>
        <v>89.872683450370374</v>
      </c>
      <c r="K74" s="42" t="str">
        <f t="shared" si="15"/>
        <v>0</v>
      </c>
      <c r="L74" s="51">
        <f t="shared" si="5"/>
        <v>81.44257071529411</v>
      </c>
      <c r="M74" s="55" t="str">
        <f t="shared" si="16"/>
        <v>0</v>
      </c>
      <c r="N74" s="58">
        <f t="shared" si="6"/>
        <v>0.16930023999999999</v>
      </c>
      <c r="O74" s="59">
        <v>260</v>
      </c>
      <c r="Q74" s="53" t="str">
        <f t="shared" si="17"/>
        <v>1</v>
      </c>
      <c r="R74" s="53">
        <f t="shared" si="7"/>
        <v>1</v>
      </c>
      <c r="S74" s="53" t="str">
        <f t="shared" si="18"/>
        <v>0</v>
      </c>
      <c r="T74" s="53">
        <f t="shared" si="8"/>
        <v>0</v>
      </c>
      <c r="U74" s="53" t="str">
        <f t="shared" si="19"/>
        <v>0</v>
      </c>
      <c r="V74" s="53">
        <f t="shared" si="9"/>
        <v>0</v>
      </c>
      <c r="W74" s="53" t="str">
        <f t="shared" si="20"/>
        <v>0</v>
      </c>
      <c r="X74" s="53">
        <f t="shared" si="10"/>
        <v>0</v>
      </c>
      <c r="Y74" s="53" t="str">
        <f t="shared" si="21"/>
        <v>0</v>
      </c>
      <c r="Z74" s="53">
        <f t="shared" si="11"/>
        <v>0</v>
      </c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92">
        <f>Parâmetros!A64</f>
        <v>44199.625</v>
      </c>
      <c r="B75" s="59">
        <f>Parâmetros!G64*0.04*46.0055</f>
        <v>0.77289239999999992</v>
      </c>
      <c r="C75" s="87">
        <f t="shared" si="0"/>
        <v>0.77289239999999992</v>
      </c>
      <c r="D75" s="91">
        <f t="shared" si="1"/>
        <v>0.15457847999999999</v>
      </c>
      <c r="E75" s="42" t="str">
        <f t="shared" si="12"/>
        <v>1</v>
      </c>
      <c r="F75" s="51">
        <f t="shared" si="2"/>
        <v>-153.24642991000002</v>
      </c>
      <c r="G75" s="42" t="str">
        <f t="shared" si="13"/>
        <v>0</v>
      </c>
      <c r="H75" s="51">
        <f t="shared" si="3"/>
        <v>-35.623214955000009</v>
      </c>
      <c r="I75" s="42" t="str">
        <f t="shared" si="14"/>
        <v>0</v>
      </c>
      <c r="J75" s="51">
        <f t="shared" si="4"/>
        <v>89.865504320493827</v>
      </c>
      <c r="K75" s="42" t="str">
        <f t="shared" si="15"/>
        <v>0</v>
      </c>
      <c r="L75" s="51">
        <f t="shared" si="5"/>
        <v>81.434776842352946</v>
      </c>
      <c r="M75" s="55" t="str">
        <f t="shared" si="16"/>
        <v>0</v>
      </c>
      <c r="N75" s="58">
        <f t="shared" si="6"/>
        <v>0.15457847999999999</v>
      </c>
      <c r="O75" s="59">
        <v>260</v>
      </c>
      <c r="Q75" s="53" t="str">
        <f t="shared" si="17"/>
        <v>1</v>
      </c>
      <c r="R75" s="53">
        <f t="shared" si="7"/>
        <v>1</v>
      </c>
      <c r="S75" s="53" t="str">
        <f t="shared" si="18"/>
        <v>0</v>
      </c>
      <c r="T75" s="53">
        <f t="shared" si="8"/>
        <v>0</v>
      </c>
      <c r="U75" s="53" t="str">
        <f t="shared" si="19"/>
        <v>0</v>
      </c>
      <c r="V75" s="53">
        <f t="shared" si="9"/>
        <v>0</v>
      </c>
      <c r="W75" s="53" t="str">
        <f t="shared" si="20"/>
        <v>0</v>
      </c>
      <c r="X75" s="53">
        <f t="shared" si="10"/>
        <v>0</v>
      </c>
      <c r="Y75" s="53" t="str">
        <f t="shared" si="21"/>
        <v>0</v>
      </c>
      <c r="Z75" s="53">
        <f t="shared" si="11"/>
        <v>0</v>
      </c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92">
        <f>Parâmetros!A65</f>
        <v>44199.666666666664</v>
      </c>
      <c r="B76" s="59">
        <f>Parâmetros!G65*0.04*46.0055</f>
        <v>0.80969679999999999</v>
      </c>
      <c r="C76" s="87">
        <f t="shared" si="0"/>
        <v>0.80969679999999999</v>
      </c>
      <c r="D76" s="91">
        <f t="shared" si="1"/>
        <v>0.16193935999999998</v>
      </c>
      <c r="E76" s="42" t="str">
        <f t="shared" si="12"/>
        <v>1</v>
      </c>
      <c r="F76" s="51">
        <f t="shared" si="2"/>
        <v>-153.21054561999998</v>
      </c>
      <c r="G76" s="42" t="str">
        <f t="shared" si="13"/>
        <v>0</v>
      </c>
      <c r="H76" s="51">
        <f t="shared" si="3"/>
        <v>-35.605272809999988</v>
      </c>
      <c r="I76" s="42" t="str">
        <f t="shared" si="14"/>
        <v>0</v>
      </c>
      <c r="J76" s="51">
        <f t="shared" si="4"/>
        <v>89.869093885432093</v>
      </c>
      <c r="K76" s="42" t="str">
        <f t="shared" si="15"/>
        <v>0</v>
      </c>
      <c r="L76" s="51">
        <f t="shared" si="5"/>
        <v>81.438673778823514</v>
      </c>
      <c r="M76" s="55" t="str">
        <f t="shared" si="16"/>
        <v>0</v>
      </c>
      <c r="N76" s="58">
        <f t="shared" si="6"/>
        <v>0.16193935999999998</v>
      </c>
      <c r="O76" s="59">
        <v>260</v>
      </c>
      <c r="Q76" s="53" t="str">
        <f t="shared" si="17"/>
        <v>1</v>
      </c>
      <c r="R76" s="53">
        <f t="shared" si="7"/>
        <v>1</v>
      </c>
      <c r="S76" s="53" t="str">
        <f t="shared" si="18"/>
        <v>0</v>
      </c>
      <c r="T76" s="53">
        <f t="shared" si="8"/>
        <v>0</v>
      </c>
      <c r="U76" s="53" t="str">
        <f t="shared" si="19"/>
        <v>0</v>
      </c>
      <c r="V76" s="53">
        <f t="shared" si="9"/>
        <v>0</v>
      </c>
      <c r="W76" s="53" t="str">
        <f t="shared" si="20"/>
        <v>0</v>
      </c>
      <c r="X76" s="53">
        <f t="shared" si="10"/>
        <v>0</v>
      </c>
      <c r="Y76" s="53" t="str">
        <f t="shared" si="21"/>
        <v>0</v>
      </c>
      <c r="Z76" s="53">
        <f t="shared" si="11"/>
        <v>0</v>
      </c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92">
        <f>Parâmetros!A66</f>
        <v>44199.708333333336</v>
      </c>
      <c r="B77" s="59">
        <f>Parâmetros!G66*0.04*46.0055</f>
        <v>1.0305232000000002</v>
      </c>
      <c r="C77" s="87">
        <f t="shared" si="0"/>
        <v>1.0305232000000002</v>
      </c>
      <c r="D77" s="91">
        <f t="shared" ref="D77:D140" si="22">(((C77-$B$4)/($B$5-$B$4))*($B$7-$B$6))+$B$6</f>
        <v>0.20610464000000006</v>
      </c>
      <c r="E77" s="42" t="str">
        <f t="shared" si="12"/>
        <v>1</v>
      </c>
      <c r="F77" s="51">
        <f t="shared" ref="F77:F140" si="23">(((C77-$C$4)/($C$5-$C$4))*($C$7-$C$6))+$C$6</f>
        <v>-152.99523988000001</v>
      </c>
      <c r="G77" s="42" t="str">
        <f t="shared" si="13"/>
        <v>0</v>
      </c>
      <c r="H77" s="51">
        <f t="shared" ref="H77:H140" si="24">(((C77-$D$4)/($D$5-$D$4))*($D$7-$D$6))+$D$6</f>
        <v>-35.497619940000007</v>
      </c>
      <c r="I77" s="42" t="str">
        <f t="shared" si="14"/>
        <v>0</v>
      </c>
      <c r="J77" s="51">
        <f t="shared" ref="J77:J140" si="25">(((C77-$E$4)/($E$5-$E$4))*($E$7-$E$6))+$E$6</f>
        <v>89.890631275061736</v>
      </c>
      <c r="K77" s="42" t="str">
        <f t="shared" si="15"/>
        <v>0</v>
      </c>
      <c r="L77" s="51">
        <f t="shared" ref="L77:L140" si="26">(((C77-$F$4)/($F$5-$F$4))*($F$7-$F$6))+$F$6</f>
        <v>81.462055397647049</v>
      </c>
      <c r="M77" s="55" t="str">
        <f t="shared" si="16"/>
        <v>0</v>
      </c>
      <c r="N77" s="58">
        <f t="shared" ref="N77:N140" si="27">(D77*E77)+(F77*G77)+(H77*I77)+(J77*K77)+(L77*M77)</f>
        <v>0.20610464000000006</v>
      </c>
      <c r="O77" s="59">
        <v>260</v>
      </c>
      <c r="Q77" s="53" t="str">
        <f t="shared" si="17"/>
        <v>1</v>
      </c>
      <c r="R77" s="53">
        <f t="shared" ref="R77:R140" si="28">Q77*1</f>
        <v>1</v>
      </c>
      <c r="S77" s="53" t="str">
        <f t="shared" si="18"/>
        <v>0</v>
      </c>
      <c r="T77" s="53">
        <f t="shared" ref="T77:T140" si="29">S77*1</f>
        <v>0</v>
      </c>
      <c r="U77" s="53" t="str">
        <f t="shared" si="19"/>
        <v>0</v>
      </c>
      <c r="V77" s="53">
        <f t="shared" ref="V77:V140" si="30">U77*1</f>
        <v>0</v>
      </c>
      <c r="W77" s="53" t="str">
        <f t="shared" si="20"/>
        <v>0</v>
      </c>
      <c r="X77" s="53">
        <f t="shared" ref="X77:X140" si="31">W77*1</f>
        <v>0</v>
      </c>
      <c r="Y77" s="53" t="str">
        <f t="shared" si="21"/>
        <v>0</v>
      </c>
      <c r="Z77" s="53">
        <f t="shared" ref="Z77:Z140" si="32">Y77*1</f>
        <v>0</v>
      </c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92">
        <f>Parâmetros!A67</f>
        <v>44199.75</v>
      </c>
      <c r="B78" s="59">
        <f>Parâmetros!G67*0.04*46.0055</f>
        <v>1.0489253999999999</v>
      </c>
      <c r="C78" s="87">
        <f t="shared" si="0"/>
        <v>1.0489253999999999</v>
      </c>
      <c r="D78" s="91">
        <f t="shared" si="22"/>
        <v>0.20978507999999996</v>
      </c>
      <c r="E78" s="42" t="str">
        <f t="shared" ref="E78:E141" si="33">IF(AND(D78&lt;=40,D78&gt;=0),"1","0")</f>
        <v>1</v>
      </c>
      <c r="F78" s="51">
        <f t="shared" si="23"/>
        <v>-152.97729773499998</v>
      </c>
      <c r="G78" s="42" t="str">
        <f t="shared" ref="G78:G141" si="34">IF(AND(F78&lt;=80,F78&gt;41),"1","0")</f>
        <v>0</v>
      </c>
      <c r="H78" s="51">
        <f t="shared" si="24"/>
        <v>-35.48864886749999</v>
      </c>
      <c r="I78" s="42" t="str">
        <f t="shared" ref="I78:I141" si="35">IF(AND(H78&lt;=120,H78&gt;81),"1","0")</f>
        <v>0</v>
      </c>
      <c r="J78" s="51">
        <f t="shared" si="25"/>
        <v>89.892426057530855</v>
      </c>
      <c r="K78" s="42" t="str">
        <f t="shared" ref="K78:K141" si="36">IF(AND(J78&lt;=200,J78&gt;121),"1","0")</f>
        <v>0</v>
      </c>
      <c r="L78" s="51">
        <f t="shared" si="26"/>
        <v>81.464003865882347</v>
      </c>
      <c r="M78" s="55" t="str">
        <f t="shared" ref="M78:M141" si="37">IF(AND(L78&lt;999,L78&gt;201),"1","0")</f>
        <v>0</v>
      </c>
      <c r="N78" s="58">
        <f t="shared" si="27"/>
        <v>0.20978507999999996</v>
      </c>
      <c r="O78" s="59">
        <v>260</v>
      </c>
      <c r="Q78" s="53" t="str">
        <f t="shared" ref="Q78:Q141" si="38">IF(AND(N78&lt;40.5,N78&gt;=0),"1","0")</f>
        <v>1</v>
      </c>
      <c r="R78" s="53">
        <f t="shared" si="28"/>
        <v>1</v>
      </c>
      <c r="S78" s="53" t="str">
        <f t="shared" ref="S78:S141" si="39">IF(AND(N78&lt;80.5,N78&gt;=40.5),"1","0")</f>
        <v>0</v>
      </c>
      <c r="T78" s="53">
        <f t="shared" si="29"/>
        <v>0</v>
      </c>
      <c r="U78" s="53" t="str">
        <f t="shared" ref="U78:U141" si="40">IF(AND(N78&lt;120.5,N78&gt;=80.5),"1","0")</f>
        <v>0</v>
      </c>
      <c r="V78" s="53">
        <f t="shared" si="30"/>
        <v>0</v>
      </c>
      <c r="W78" s="53" t="str">
        <f t="shared" ref="W78:W141" si="41">IF(AND(N78&lt;200.5,N78&gt;=120.5),"1","0")</f>
        <v>0</v>
      </c>
      <c r="X78" s="53">
        <f t="shared" si="31"/>
        <v>0</v>
      </c>
      <c r="Y78" s="53" t="str">
        <f t="shared" ref="Y78:Y141" si="42">IF(AND(N78&lt;999,N78&gt;=200.5),"1","0")</f>
        <v>0</v>
      </c>
      <c r="Z78" s="53">
        <f t="shared" si="32"/>
        <v>0</v>
      </c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92">
        <f>Parâmetros!A68</f>
        <v>44199.791666666664</v>
      </c>
      <c r="B79" s="59">
        <f>Parâmetros!G68*0.04*46.0055</f>
        <v>3.0731674</v>
      </c>
      <c r="C79" s="87">
        <f t="shared" ref="C79:C142" si="43">B79</f>
        <v>3.0731674</v>
      </c>
      <c r="D79" s="91">
        <f t="shared" si="22"/>
        <v>0.61463347999999995</v>
      </c>
      <c r="E79" s="42" t="str">
        <f t="shared" si="33"/>
        <v>1</v>
      </c>
      <c r="F79" s="51">
        <f t="shared" si="23"/>
        <v>-151.00366178500002</v>
      </c>
      <c r="G79" s="42" t="str">
        <f t="shared" si="34"/>
        <v>0</v>
      </c>
      <c r="H79" s="51">
        <f t="shared" si="24"/>
        <v>-34.50183089250001</v>
      </c>
      <c r="I79" s="42" t="str">
        <f t="shared" si="35"/>
        <v>0</v>
      </c>
      <c r="J79" s="51">
        <f t="shared" si="25"/>
        <v>90.089852129135807</v>
      </c>
      <c r="K79" s="42" t="str">
        <f t="shared" si="36"/>
        <v>0</v>
      </c>
      <c r="L79" s="51">
        <f t="shared" si="26"/>
        <v>81.678335371764717</v>
      </c>
      <c r="M79" s="55" t="str">
        <f t="shared" si="37"/>
        <v>0</v>
      </c>
      <c r="N79" s="58">
        <f t="shared" si="27"/>
        <v>0.61463347999999995</v>
      </c>
      <c r="O79" s="59">
        <v>260</v>
      </c>
      <c r="Q79" s="53" t="str">
        <f t="shared" si="38"/>
        <v>1</v>
      </c>
      <c r="R79" s="53">
        <f t="shared" si="28"/>
        <v>1</v>
      </c>
      <c r="S79" s="53" t="str">
        <f t="shared" si="39"/>
        <v>0</v>
      </c>
      <c r="T79" s="53">
        <f t="shared" si="29"/>
        <v>0</v>
      </c>
      <c r="U79" s="53" t="str">
        <f t="shared" si="40"/>
        <v>0</v>
      </c>
      <c r="V79" s="53">
        <f t="shared" si="30"/>
        <v>0</v>
      </c>
      <c r="W79" s="53" t="str">
        <f t="shared" si="41"/>
        <v>0</v>
      </c>
      <c r="X79" s="53">
        <f t="shared" si="31"/>
        <v>0</v>
      </c>
      <c r="Y79" s="53" t="str">
        <f t="shared" si="42"/>
        <v>0</v>
      </c>
      <c r="Z79" s="53">
        <f t="shared" si="32"/>
        <v>0</v>
      </c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92">
        <f>Parâmetros!A69</f>
        <v>44199.833333333336</v>
      </c>
      <c r="B80" s="59">
        <f>Parâmetros!G69*0.04*46.0055</f>
        <v>3.7172443999999998</v>
      </c>
      <c r="C80" s="87">
        <f t="shared" si="43"/>
        <v>3.7172443999999998</v>
      </c>
      <c r="D80" s="91">
        <f t="shared" si="22"/>
        <v>0.74344887999999998</v>
      </c>
      <c r="E80" s="42" t="str">
        <f t="shared" si="33"/>
        <v>1</v>
      </c>
      <c r="F80" s="51">
        <f t="shared" si="23"/>
        <v>-150.37568671</v>
      </c>
      <c r="G80" s="42" t="str">
        <f t="shared" si="34"/>
        <v>0</v>
      </c>
      <c r="H80" s="51">
        <f t="shared" si="24"/>
        <v>-34.187843354999998</v>
      </c>
      <c r="I80" s="42" t="str">
        <f t="shared" si="35"/>
        <v>0</v>
      </c>
      <c r="J80" s="51">
        <f t="shared" si="25"/>
        <v>90.152669515555559</v>
      </c>
      <c r="K80" s="42" t="str">
        <f t="shared" si="36"/>
        <v>0</v>
      </c>
      <c r="L80" s="51">
        <f t="shared" si="26"/>
        <v>81.746531759999996</v>
      </c>
      <c r="M80" s="55" t="str">
        <f t="shared" si="37"/>
        <v>0</v>
      </c>
      <c r="N80" s="58">
        <f t="shared" si="27"/>
        <v>0.74344887999999998</v>
      </c>
      <c r="O80" s="59">
        <v>260</v>
      </c>
      <c r="Q80" s="53" t="str">
        <f t="shared" si="38"/>
        <v>1</v>
      </c>
      <c r="R80" s="53">
        <f t="shared" si="28"/>
        <v>1</v>
      </c>
      <c r="S80" s="53" t="str">
        <f t="shared" si="39"/>
        <v>0</v>
      </c>
      <c r="T80" s="53">
        <f t="shared" si="29"/>
        <v>0</v>
      </c>
      <c r="U80" s="53" t="str">
        <f t="shared" si="40"/>
        <v>0</v>
      </c>
      <c r="V80" s="53">
        <f t="shared" si="30"/>
        <v>0</v>
      </c>
      <c r="W80" s="53" t="str">
        <f t="shared" si="41"/>
        <v>0</v>
      </c>
      <c r="X80" s="53">
        <f t="shared" si="31"/>
        <v>0</v>
      </c>
      <c r="Y80" s="53" t="str">
        <f t="shared" si="42"/>
        <v>0</v>
      </c>
      <c r="Z80" s="53">
        <f t="shared" si="32"/>
        <v>0</v>
      </c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92">
        <f>Parâmetros!A70</f>
        <v>44199.875</v>
      </c>
      <c r="B81" s="59">
        <f>Parâmetros!G70*0.04*46.0055</f>
        <v>3.7172443999999998</v>
      </c>
      <c r="C81" s="87">
        <f t="shared" si="43"/>
        <v>3.7172443999999998</v>
      </c>
      <c r="D81" s="91">
        <f t="shared" si="22"/>
        <v>0.74344887999999998</v>
      </c>
      <c r="E81" s="42" t="str">
        <f t="shared" si="33"/>
        <v>1</v>
      </c>
      <c r="F81" s="51">
        <f t="shared" si="23"/>
        <v>-150.37568671</v>
      </c>
      <c r="G81" s="42" t="str">
        <f t="shared" si="34"/>
        <v>0</v>
      </c>
      <c r="H81" s="51">
        <f t="shared" si="24"/>
        <v>-34.187843354999998</v>
      </c>
      <c r="I81" s="42" t="str">
        <f t="shared" si="35"/>
        <v>0</v>
      </c>
      <c r="J81" s="51">
        <f t="shared" si="25"/>
        <v>90.152669515555559</v>
      </c>
      <c r="K81" s="42" t="str">
        <f t="shared" si="36"/>
        <v>0</v>
      </c>
      <c r="L81" s="51">
        <f t="shared" si="26"/>
        <v>81.746531759999996</v>
      </c>
      <c r="M81" s="55" t="str">
        <f t="shared" si="37"/>
        <v>0</v>
      </c>
      <c r="N81" s="58">
        <f t="shared" si="27"/>
        <v>0.74344887999999998</v>
      </c>
      <c r="O81" s="59">
        <v>260</v>
      </c>
      <c r="Q81" s="53" t="str">
        <f t="shared" si="38"/>
        <v>1</v>
      </c>
      <c r="R81" s="53">
        <f t="shared" si="28"/>
        <v>1</v>
      </c>
      <c r="S81" s="53" t="str">
        <f t="shared" si="39"/>
        <v>0</v>
      </c>
      <c r="T81" s="53">
        <f t="shared" si="29"/>
        <v>0</v>
      </c>
      <c r="U81" s="53" t="str">
        <f t="shared" si="40"/>
        <v>0</v>
      </c>
      <c r="V81" s="53">
        <f t="shared" si="30"/>
        <v>0</v>
      </c>
      <c r="W81" s="53" t="str">
        <f t="shared" si="41"/>
        <v>0</v>
      </c>
      <c r="X81" s="53">
        <f t="shared" si="31"/>
        <v>0</v>
      </c>
      <c r="Y81" s="53" t="str">
        <f t="shared" si="42"/>
        <v>0</v>
      </c>
      <c r="Z81" s="53">
        <f t="shared" si="32"/>
        <v>0</v>
      </c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92">
        <f>Parâmetros!A71</f>
        <v>44199.916666666664</v>
      </c>
      <c r="B82" s="59">
        <f>Parâmetros!G71*0.04*46.0055</f>
        <v>3.3860047999999998</v>
      </c>
      <c r="C82" s="87">
        <f t="shared" si="43"/>
        <v>3.3860047999999998</v>
      </c>
      <c r="D82" s="91">
        <f t="shared" si="22"/>
        <v>0.67720095999999996</v>
      </c>
      <c r="E82" s="42" t="str">
        <f t="shared" si="33"/>
        <v>1</v>
      </c>
      <c r="F82" s="51">
        <f t="shared" si="23"/>
        <v>-150.69864532</v>
      </c>
      <c r="G82" s="42" t="str">
        <f t="shared" si="34"/>
        <v>0</v>
      </c>
      <c r="H82" s="51">
        <f t="shared" si="24"/>
        <v>-34.349322659999999</v>
      </c>
      <c r="I82" s="42" t="str">
        <f t="shared" si="35"/>
        <v>0</v>
      </c>
      <c r="J82" s="51">
        <f t="shared" si="25"/>
        <v>90.120363431111116</v>
      </c>
      <c r="K82" s="42" t="str">
        <f t="shared" si="36"/>
        <v>0</v>
      </c>
      <c r="L82" s="51">
        <f t="shared" si="26"/>
        <v>81.711459331764701</v>
      </c>
      <c r="M82" s="55" t="str">
        <f t="shared" si="37"/>
        <v>0</v>
      </c>
      <c r="N82" s="58">
        <f t="shared" si="27"/>
        <v>0.67720095999999996</v>
      </c>
      <c r="O82" s="59">
        <v>260</v>
      </c>
      <c r="Q82" s="53" t="str">
        <f t="shared" si="38"/>
        <v>1</v>
      </c>
      <c r="R82" s="53">
        <f t="shared" si="28"/>
        <v>1</v>
      </c>
      <c r="S82" s="53" t="str">
        <f t="shared" si="39"/>
        <v>0</v>
      </c>
      <c r="T82" s="53">
        <f t="shared" si="29"/>
        <v>0</v>
      </c>
      <c r="U82" s="53" t="str">
        <f t="shared" si="40"/>
        <v>0</v>
      </c>
      <c r="V82" s="53">
        <f t="shared" si="30"/>
        <v>0</v>
      </c>
      <c r="W82" s="53" t="str">
        <f t="shared" si="41"/>
        <v>0</v>
      </c>
      <c r="X82" s="53">
        <f t="shared" si="31"/>
        <v>0</v>
      </c>
      <c r="Y82" s="53" t="str">
        <f t="shared" si="42"/>
        <v>0</v>
      </c>
      <c r="Z82" s="53">
        <f t="shared" si="32"/>
        <v>0</v>
      </c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92">
        <f>Parâmetros!A72</f>
        <v>44199.958333333336</v>
      </c>
      <c r="B83" s="59">
        <f>Parâmetros!G72*0.04*46.0055</f>
        <v>1.7482089999999999</v>
      </c>
      <c r="C83" s="87">
        <f t="shared" si="43"/>
        <v>1.7482089999999999</v>
      </c>
      <c r="D83" s="91">
        <f t="shared" si="22"/>
        <v>0.3496418</v>
      </c>
      <c r="E83" s="42" t="str">
        <f t="shared" si="33"/>
        <v>1</v>
      </c>
      <c r="F83" s="51">
        <f t="shared" si="23"/>
        <v>-152.29549622499999</v>
      </c>
      <c r="G83" s="42" t="str">
        <f t="shared" si="34"/>
        <v>0</v>
      </c>
      <c r="H83" s="51">
        <f t="shared" si="24"/>
        <v>-35.147748112499997</v>
      </c>
      <c r="I83" s="42" t="str">
        <f t="shared" si="35"/>
        <v>0</v>
      </c>
      <c r="J83" s="51">
        <f t="shared" si="25"/>
        <v>89.960627791358021</v>
      </c>
      <c r="K83" s="42" t="str">
        <f t="shared" si="36"/>
        <v>0</v>
      </c>
      <c r="L83" s="51">
        <f t="shared" si="26"/>
        <v>81.538045658823535</v>
      </c>
      <c r="M83" s="55" t="str">
        <f t="shared" si="37"/>
        <v>0</v>
      </c>
      <c r="N83" s="58">
        <f t="shared" si="27"/>
        <v>0.3496418</v>
      </c>
      <c r="O83" s="59">
        <v>260</v>
      </c>
      <c r="Q83" s="53" t="str">
        <f t="shared" si="38"/>
        <v>1</v>
      </c>
      <c r="R83" s="53">
        <f t="shared" si="28"/>
        <v>1</v>
      </c>
      <c r="S83" s="53" t="str">
        <f t="shared" si="39"/>
        <v>0</v>
      </c>
      <c r="T83" s="53">
        <f t="shared" si="29"/>
        <v>0</v>
      </c>
      <c r="U83" s="53" t="str">
        <f t="shared" si="40"/>
        <v>0</v>
      </c>
      <c r="V83" s="53">
        <f t="shared" si="30"/>
        <v>0</v>
      </c>
      <c r="W83" s="53" t="str">
        <f t="shared" si="41"/>
        <v>0</v>
      </c>
      <c r="X83" s="53">
        <f t="shared" si="31"/>
        <v>0</v>
      </c>
      <c r="Y83" s="53" t="str">
        <f t="shared" si="42"/>
        <v>0</v>
      </c>
      <c r="Z83" s="53">
        <f t="shared" si="32"/>
        <v>0</v>
      </c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92">
        <f>Parâmetros!A73</f>
        <v>44199</v>
      </c>
      <c r="B84" s="59">
        <f>Parâmetros!G73*0.04*46.0055</f>
        <v>1.1225342</v>
      </c>
      <c r="C84" s="87">
        <f t="shared" si="43"/>
        <v>1.1225342</v>
      </c>
      <c r="D84" s="91">
        <f t="shared" si="22"/>
        <v>0.22450684000000001</v>
      </c>
      <c r="E84" s="42" t="str">
        <f t="shared" si="33"/>
        <v>1</v>
      </c>
      <c r="F84" s="51">
        <f t="shared" si="23"/>
        <v>-152.90552915500001</v>
      </c>
      <c r="G84" s="42" t="str">
        <f t="shared" si="34"/>
        <v>0</v>
      </c>
      <c r="H84" s="51">
        <f t="shared" si="24"/>
        <v>-35.452764577500005</v>
      </c>
      <c r="I84" s="42" t="str">
        <f t="shared" si="35"/>
        <v>0</v>
      </c>
      <c r="J84" s="51">
        <f t="shared" si="25"/>
        <v>89.899605187407417</v>
      </c>
      <c r="K84" s="42" t="str">
        <f t="shared" si="36"/>
        <v>0</v>
      </c>
      <c r="L84" s="51">
        <f t="shared" si="26"/>
        <v>81.471797738823525</v>
      </c>
      <c r="M84" s="55" t="str">
        <f t="shared" si="37"/>
        <v>0</v>
      </c>
      <c r="N84" s="58">
        <f t="shared" si="27"/>
        <v>0.22450684000000001</v>
      </c>
      <c r="O84" s="59">
        <v>260</v>
      </c>
      <c r="Q84" s="53" t="str">
        <f t="shared" si="38"/>
        <v>1</v>
      </c>
      <c r="R84" s="53">
        <f t="shared" si="28"/>
        <v>1</v>
      </c>
      <c r="S84" s="53" t="str">
        <f t="shared" si="39"/>
        <v>0</v>
      </c>
      <c r="T84" s="53">
        <f t="shared" si="29"/>
        <v>0</v>
      </c>
      <c r="U84" s="53" t="str">
        <f t="shared" si="40"/>
        <v>0</v>
      </c>
      <c r="V84" s="53">
        <f t="shared" si="30"/>
        <v>0</v>
      </c>
      <c r="W84" s="53" t="str">
        <f t="shared" si="41"/>
        <v>0</v>
      </c>
      <c r="X84" s="53">
        <f t="shared" si="31"/>
        <v>0</v>
      </c>
      <c r="Y84" s="53" t="str">
        <f t="shared" si="42"/>
        <v>0</v>
      </c>
      <c r="Z84" s="53">
        <f t="shared" si="32"/>
        <v>0</v>
      </c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92">
        <f>Parâmetros!A74</f>
        <v>44200.041666666664</v>
      </c>
      <c r="B85" s="59">
        <f>Parâmetros!G74*0.04*46.0055</f>
        <v>0.77289239999999992</v>
      </c>
      <c r="C85" s="87">
        <f t="shared" si="43"/>
        <v>0.77289239999999992</v>
      </c>
      <c r="D85" s="91">
        <f t="shared" si="22"/>
        <v>0.15457847999999999</v>
      </c>
      <c r="E85" s="42" t="str">
        <f t="shared" si="33"/>
        <v>1</v>
      </c>
      <c r="F85" s="51">
        <f t="shared" si="23"/>
        <v>-153.24642991000002</v>
      </c>
      <c r="G85" s="42" t="str">
        <f t="shared" si="34"/>
        <v>0</v>
      </c>
      <c r="H85" s="51">
        <f t="shared" si="24"/>
        <v>-35.623214955000009</v>
      </c>
      <c r="I85" s="42" t="str">
        <f t="shared" si="35"/>
        <v>0</v>
      </c>
      <c r="J85" s="51">
        <f t="shared" si="25"/>
        <v>89.865504320493827</v>
      </c>
      <c r="K85" s="42" t="str">
        <f t="shared" si="36"/>
        <v>0</v>
      </c>
      <c r="L85" s="51">
        <f t="shared" si="26"/>
        <v>81.434776842352946</v>
      </c>
      <c r="M85" s="55" t="str">
        <f t="shared" si="37"/>
        <v>0</v>
      </c>
      <c r="N85" s="58">
        <f t="shared" si="27"/>
        <v>0.15457847999999999</v>
      </c>
      <c r="O85" s="59">
        <v>260</v>
      </c>
      <c r="Q85" s="53" t="str">
        <f t="shared" si="38"/>
        <v>1</v>
      </c>
      <c r="R85" s="53">
        <f t="shared" si="28"/>
        <v>1</v>
      </c>
      <c r="S85" s="53" t="str">
        <f t="shared" si="39"/>
        <v>0</v>
      </c>
      <c r="T85" s="53">
        <f t="shared" si="29"/>
        <v>0</v>
      </c>
      <c r="U85" s="53" t="str">
        <f t="shared" si="40"/>
        <v>0</v>
      </c>
      <c r="V85" s="53">
        <f t="shared" si="30"/>
        <v>0</v>
      </c>
      <c r="W85" s="53" t="str">
        <f t="shared" si="41"/>
        <v>0</v>
      </c>
      <c r="X85" s="53">
        <f t="shared" si="31"/>
        <v>0</v>
      </c>
      <c r="Y85" s="53" t="str">
        <f t="shared" si="42"/>
        <v>0</v>
      </c>
      <c r="Z85" s="53">
        <f t="shared" si="32"/>
        <v>0</v>
      </c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92">
        <f>Parâmetros!A75</f>
        <v>44200.083333333336</v>
      </c>
      <c r="B86" s="59">
        <f>Parâmetros!G75*0.04*46.0055</f>
        <v>0.57046819999999998</v>
      </c>
      <c r="C86" s="87">
        <f t="shared" si="43"/>
        <v>0.57046819999999998</v>
      </c>
      <c r="D86" s="91">
        <f t="shared" si="22"/>
        <v>0.11409364</v>
      </c>
      <c r="E86" s="42" t="str">
        <f t="shared" si="33"/>
        <v>1</v>
      </c>
      <c r="F86" s="51">
        <f t="shared" si="23"/>
        <v>-153.443793505</v>
      </c>
      <c r="G86" s="42" t="str">
        <f t="shared" si="34"/>
        <v>0</v>
      </c>
      <c r="H86" s="51">
        <f t="shared" si="24"/>
        <v>-35.721896752500001</v>
      </c>
      <c r="I86" s="42" t="str">
        <f t="shared" si="35"/>
        <v>0</v>
      </c>
      <c r="J86" s="51">
        <f t="shared" si="25"/>
        <v>89.845761713333331</v>
      </c>
      <c r="K86" s="42" t="str">
        <f t="shared" si="36"/>
        <v>0</v>
      </c>
      <c r="L86" s="51">
        <f t="shared" si="26"/>
        <v>81.413343691764709</v>
      </c>
      <c r="M86" s="55" t="str">
        <f t="shared" si="37"/>
        <v>0</v>
      </c>
      <c r="N86" s="58">
        <f t="shared" si="27"/>
        <v>0.11409364</v>
      </c>
      <c r="O86" s="59">
        <v>260</v>
      </c>
      <c r="Q86" s="53" t="str">
        <f t="shared" si="38"/>
        <v>1</v>
      </c>
      <c r="R86" s="53">
        <f t="shared" si="28"/>
        <v>1</v>
      </c>
      <c r="S86" s="53" t="str">
        <f t="shared" si="39"/>
        <v>0</v>
      </c>
      <c r="T86" s="53">
        <f t="shared" si="29"/>
        <v>0</v>
      </c>
      <c r="U86" s="53" t="str">
        <f t="shared" si="40"/>
        <v>0</v>
      </c>
      <c r="V86" s="53">
        <f t="shared" si="30"/>
        <v>0</v>
      </c>
      <c r="W86" s="53" t="str">
        <f t="shared" si="41"/>
        <v>0</v>
      </c>
      <c r="X86" s="53">
        <f t="shared" si="31"/>
        <v>0</v>
      </c>
      <c r="Y86" s="53" t="str">
        <f t="shared" si="42"/>
        <v>0</v>
      </c>
      <c r="Z86" s="53">
        <f t="shared" si="32"/>
        <v>0</v>
      </c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92">
        <f>Parâmetros!A76</f>
        <v>44200.125</v>
      </c>
      <c r="B87" s="59">
        <f>Parâmetros!G76*0.04*46.0055</f>
        <v>0.23922860000000001</v>
      </c>
      <c r="C87" s="87">
        <f t="shared" si="43"/>
        <v>0.23922860000000001</v>
      </c>
      <c r="D87" s="91">
        <f t="shared" si="22"/>
        <v>4.7845720000000001E-2</v>
      </c>
      <c r="E87" s="42" t="str">
        <f t="shared" si="33"/>
        <v>1</v>
      </c>
      <c r="F87" s="51">
        <f t="shared" si="23"/>
        <v>-153.766752115</v>
      </c>
      <c r="G87" s="42" t="str">
        <f t="shared" si="34"/>
        <v>0</v>
      </c>
      <c r="H87" s="51">
        <f t="shared" si="24"/>
        <v>-35.883376057500001</v>
      </c>
      <c r="I87" s="42" t="str">
        <f t="shared" si="35"/>
        <v>0</v>
      </c>
      <c r="J87" s="51">
        <f t="shared" si="25"/>
        <v>89.813455628888889</v>
      </c>
      <c r="K87" s="42" t="str">
        <f t="shared" si="36"/>
        <v>0</v>
      </c>
      <c r="L87" s="51">
        <f t="shared" si="26"/>
        <v>81.378271263529399</v>
      </c>
      <c r="M87" s="55" t="str">
        <f t="shared" si="37"/>
        <v>0</v>
      </c>
      <c r="N87" s="58">
        <f t="shared" si="27"/>
        <v>4.7845720000000001E-2</v>
      </c>
      <c r="O87" s="59">
        <v>260</v>
      </c>
      <c r="Q87" s="53" t="str">
        <f t="shared" si="38"/>
        <v>1</v>
      </c>
      <c r="R87" s="53">
        <f t="shared" si="28"/>
        <v>1</v>
      </c>
      <c r="S87" s="53" t="str">
        <f t="shared" si="39"/>
        <v>0</v>
      </c>
      <c r="T87" s="53">
        <f t="shared" si="29"/>
        <v>0</v>
      </c>
      <c r="U87" s="53" t="str">
        <f t="shared" si="40"/>
        <v>0</v>
      </c>
      <c r="V87" s="53">
        <f t="shared" si="30"/>
        <v>0</v>
      </c>
      <c r="W87" s="53" t="str">
        <f t="shared" si="41"/>
        <v>0</v>
      </c>
      <c r="X87" s="53">
        <f t="shared" si="31"/>
        <v>0</v>
      </c>
      <c r="Y87" s="53" t="str">
        <f t="shared" si="42"/>
        <v>0</v>
      </c>
      <c r="Z87" s="53">
        <f t="shared" si="32"/>
        <v>0</v>
      </c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92">
        <f>Parâmetros!A77</f>
        <v>44200.166666666664</v>
      </c>
      <c r="B88" s="59">
        <f>Parâmetros!G77*0.04*46.0055</f>
        <v>0.82809900000000003</v>
      </c>
      <c r="C88" s="87">
        <f t="shared" si="43"/>
        <v>0.82809900000000003</v>
      </c>
      <c r="D88" s="91">
        <f t="shared" si="22"/>
        <v>0.16561980000000001</v>
      </c>
      <c r="E88" s="42" t="str">
        <f t="shared" si="33"/>
        <v>1</v>
      </c>
      <c r="F88" s="51">
        <f t="shared" si="23"/>
        <v>-153.192603475</v>
      </c>
      <c r="G88" s="42" t="str">
        <f t="shared" si="34"/>
        <v>0</v>
      </c>
      <c r="H88" s="51">
        <f t="shared" si="24"/>
        <v>-35.596301737499999</v>
      </c>
      <c r="I88" s="42" t="str">
        <f t="shared" si="35"/>
        <v>0</v>
      </c>
      <c r="J88" s="51">
        <f t="shared" si="25"/>
        <v>89.870888667901227</v>
      </c>
      <c r="K88" s="42" t="str">
        <f t="shared" si="36"/>
        <v>0</v>
      </c>
      <c r="L88" s="51">
        <f t="shared" si="26"/>
        <v>81.440622247058826</v>
      </c>
      <c r="M88" s="55" t="str">
        <f t="shared" si="37"/>
        <v>0</v>
      </c>
      <c r="N88" s="58">
        <f t="shared" si="27"/>
        <v>0.16561980000000001</v>
      </c>
      <c r="O88" s="59">
        <v>260</v>
      </c>
      <c r="Q88" s="53" t="str">
        <f t="shared" si="38"/>
        <v>1</v>
      </c>
      <c r="R88" s="53">
        <f t="shared" si="28"/>
        <v>1</v>
      </c>
      <c r="S88" s="53" t="str">
        <f t="shared" si="39"/>
        <v>0</v>
      </c>
      <c r="T88" s="53">
        <f t="shared" si="29"/>
        <v>0</v>
      </c>
      <c r="U88" s="53" t="str">
        <f t="shared" si="40"/>
        <v>0</v>
      </c>
      <c r="V88" s="53">
        <f t="shared" si="30"/>
        <v>0</v>
      </c>
      <c r="W88" s="53" t="str">
        <f t="shared" si="41"/>
        <v>0</v>
      </c>
      <c r="X88" s="53">
        <f t="shared" si="31"/>
        <v>0</v>
      </c>
      <c r="Y88" s="53" t="str">
        <f t="shared" si="42"/>
        <v>0</v>
      </c>
      <c r="Z88" s="53">
        <f t="shared" si="32"/>
        <v>0</v>
      </c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92">
        <f>Parâmetros!A78</f>
        <v>44200.208333333336</v>
      </c>
      <c r="B89" s="59">
        <f>Parâmetros!G78*0.04*46.0055</f>
        <v>0.79129459999999996</v>
      </c>
      <c r="C89" s="87">
        <f t="shared" si="43"/>
        <v>0.79129459999999996</v>
      </c>
      <c r="D89" s="91">
        <f t="shared" si="22"/>
        <v>0.15825891999999997</v>
      </c>
      <c r="E89" s="42" t="str">
        <f t="shared" si="33"/>
        <v>1</v>
      </c>
      <c r="F89" s="51">
        <f t="shared" si="23"/>
        <v>-153.22848776500004</v>
      </c>
      <c r="G89" s="42" t="str">
        <f t="shared" si="34"/>
        <v>0</v>
      </c>
      <c r="H89" s="51">
        <f t="shared" si="24"/>
        <v>-35.61424388250002</v>
      </c>
      <c r="I89" s="42" t="str">
        <f t="shared" si="35"/>
        <v>0</v>
      </c>
      <c r="J89" s="51">
        <f t="shared" si="25"/>
        <v>89.86729910296296</v>
      </c>
      <c r="K89" s="42" t="str">
        <f t="shared" si="36"/>
        <v>0</v>
      </c>
      <c r="L89" s="51">
        <f t="shared" si="26"/>
        <v>81.43672531058823</v>
      </c>
      <c r="M89" s="55" t="str">
        <f t="shared" si="37"/>
        <v>0</v>
      </c>
      <c r="N89" s="58">
        <f t="shared" si="27"/>
        <v>0.15825891999999997</v>
      </c>
      <c r="O89" s="59">
        <v>260</v>
      </c>
      <c r="Q89" s="53" t="str">
        <f t="shared" si="38"/>
        <v>1</v>
      </c>
      <c r="R89" s="53">
        <f t="shared" si="28"/>
        <v>1</v>
      </c>
      <c r="S89" s="53" t="str">
        <f t="shared" si="39"/>
        <v>0</v>
      </c>
      <c r="T89" s="53">
        <f t="shared" si="29"/>
        <v>0</v>
      </c>
      <c r="U89" s="53" t="str">
        <f t="shared" si="40"/>
        <v>0</v>
      </c>
      <c r="V89" s="53">
        <f t="shared" si="30"/>
        <v>0</v>
      </c>
      <c r="W89" s="53" t="str">
        <f t="shared" si="41"/>
        <v>0</v>
      </c>
      <c r="X89" s="53">
        <f t="shared" si="31"/>
        <v>0</v>
      </c>
      <c r="Y89" s="53" t="str">
        <f t="shared" si="42"/>
        <v>0</v>
      </c>
      <c r="Z89" s="53">
        <f t="shared" si="32"/>
        <v>0</v>
      </c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92">
        <f>Parâmetros!A79</f>
        <v>44200.25</v>
      </c>
      <c r="B90" s="59">
        <f>Parâmetros!G79*0.04*46.0055</f>
        <v>2.2266661999999999</v>
      </c>
      <c r="C90" s="87">
        <f t="shared" si="43"/>
        <v>2.2266661999999999</v>
      </c>
      <c r="D90" s="91">
        <f t="shared" si="22"/>
        <v>0.44533323999999996</v>
      </c>
      <c r="E90" s="42" t="str">
        <f t="shared" si="33"/>
        <v>1</v>
      </c>
      <c r="F90" s="51">
        <f t="shared" si="23"/>
        <v>-151.82900045499997</v>
      </c>
      <c r="G90" s="42" t="str">
        <f t="shared" si="34"/>
        <v>0</v>
      </c>
      <c r="H90" s="51">
        <f t="shared" si="24"/>
        <v>-34.914500227499985</v>
      </c>
      <c r="I90" s="42" t="str">
        <f t="shared" si="35"/>
        <v>0</v>
      </c>
      <c r="J90" s="51">
        <f t="shared" si="25"/>
        <v>90.007292135555559</v>
      </c>
      <c r="K90" s="42" t="str">
        <f t="shared" si="36"/>
        <v>0</v>
      </c>
      <c r="L90" s="51">
        <f t="shared" si="26"/>
        <v>81.588705832941173</v>
      </c>
      <c r="M90" s="55" t="str">
        <f t="shared" si="37"/>
        <v>0</v>
      </c>
      <c r="N90" s="58">
        <f t="shared" si="27"/>
        <v>0.44533323999999996</v>
      </c>
      <c r="O90" s="59">
        <v>260</v>
      </c>
      <c r="Q90" s="53" t="str">
        <f t="shared" si="38"/>
        <v>1</v>
      </c>
      <c r="R90" s="53">
        <f t="shared" si="28"/>
        <v>1</v>
      </c>
      <c r="S90" s="53" t="str">
        <f t="shared" si="39"/>
        <v>0</v>
      </c>
      <c r="T90" s="53">
        <f t="shared" si="29"/>
        <v>0</v>
      </c>
      <c r="U90" s="53" t="str">
        <f t="shared" si="40"/>
        <v>0</v>
      </c>
      <c r="V90" s="53">
        <f t="shared" si="30"/>
        <v>0</v>
      </c>
      <c r="W90" s="53" t="str">
        <f t="shared" si="41"/>
        <v>0</v>
      </c>
      <c r="X90" s="53">
        <f t="shared" si="31"/>
        <v>0</v>
      </c>
      <c r="Y90" s="53" t="str">
        <f t="shared" si="42"/>
        <v>0</v>
      </c>
      <c r="Z90" s="53">
        <f t="shared" si="32"/>
        <v>0</v>
      </c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92">
        <f>Parâmetros!A80</f>
        <v>44200.291666666664</v>
      </c>
      <c r="B91" s="59">
        <f>Parâmetros!G80*0.04*46.0055</f>
        <v>5.3182358000000001</v>
      </c>
      <c r="C91" s="87">
        <f t="shared" si="43"/>
        <v>5.3182358000000001</v>
      </c>
      <c r="D91" s="91">
        <f t="shared" si="22"/>
        <v>1.0636471599999999</v>
      </c>
      <c r="E91" s="42" t="str">
        <f t="shared" si="33"/>
        <v>1</v>
      </c>
      <c r="F91" s="51">
        <f t="shared" si="23"/>
        <v>-148.81472009499998</v>
      </c>
      <c r="G91" s="42" t="str">
        <f t="shared" si="34"/>
        <v>0</v>
      </c>
      <c r="H91" s="51">
        <f t="shared" si="24"/>
        <v>-33.407360047499992</v>
      </c>
      <c r="I91" s="42" t="str">
        <f t="shared" si="35"/>
        <v>0</v>
      </c>
      <c r="J91" s="51">
        <f t="shared" si="25"/>
        <v>90.308815590370372</v>
      </c>
      <c r="K91" s="42" t="str">
        <f t="shared" si="36"/>
        <v>0</v>
      </c>
      <c r="L91" s="51">
        <f t="shared" si="26"/>
        <v>81.91604849647058</v>
      </c>
      <c r="M91" s="55" t="str">
        <f t="shared" si="37"/>
        <v>0</v>
      </c>
      <c r="N91" s="58">
        <f t="shared" si="27"/>
        <v>1.0636471599999999</v>
      </c>
      <c r="O91" s="59">
        <v>260</v>
      </c>
      <c r="Q91" s="53" t="str">
        <f t="shared" si="38"/>
        <v>1</v>
      </c>
      <c r="R91" s="53">
        <f t="shared" si="28"/>
        <v>1</v>
      </c>
      <c r="S91" s="53" t="str">
        <f t="shared" si="39"/>
        <v>0</v>
      </c>
      <c r="T91" s="53">
        <f t="shared" si="29"/>
        <v>0</v>
      </c>
      <c r="U91" s="53" t="str">
        <f t="shared" si="40"/>
        <v>0</v>
      </c>
      <c r="V91" s="53">
        <f t="shared" si="30"/>
        <v>0</v>
      </c>
      <c r="W91" s="53" t="str">
        <f t="shared" si="41"/>
        <v>0</v>
      </c>
      <c r="X91" s="53">
        <f t="shared" si="31"/>
        <v>0</v>
      </c>
      <c r="Y91" s="53" t="str">
        <f t="shared" si="42"/>
        <v>0</v>
      </c>
      <c r="Z91" s="53">
        <f t="shared" si="32"/>
        <v>0</v>
      </c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92">
        <f>Parâmetros!A81</f>
        <v>44200.333333333336</v>
      </c>
      <c r="B92" s="59">
        <f>Parâmetros!G81*0.04*46.0055</f>
        <v>5.2078226000000001</v>
      </c>
      <c r="C92" s="87">
        <f t="shared" si="43"/>
        <v>5.2078226000000001</v>
      </c>
      <c r="D92" s="91">
        <f t="shared" si="22"/>
        <v>1.0415645199999999</v>
      </c>
      <c r="E92" s="42" t="str">
        <f t="shared" si="33"/>
        <v>1</v>
      </c>
      <c r="F92" s="51">
        <f t="shared" si="23"/>
        <v>-148.92237296500002</v>
      </c>
      <c r="G92" s="42" t="str">
        <f t="shared" si="34"/>
        <v>0</v>
      </c>
      <c r="H92" s="51">
        <f t="shared" si="24"/>
        <v>-33.461186482500011</v>
      </c>
      <c r="I92" s="42" t="str">
        <f t="shared" si="35"/>
        <v>0</v>
      </c>
      <c r="J92" s="51">
        <f t="shared" si="25"/>
        <v>90.298046895555558</v>
      </c>
      <c r="K92" s="42" t="str">
        <f t="shared" si="36"/>
        <v>0</v>
      </c>
      <c r="L92" s="51">
        <f t="shared" si="26"/>
        <v>81.90435768705882</v>
      </c>
      <c r="M92" s="55" t="str">
        <f t="shared" si="37"/>
        <v>0</v>
      </c>
      <c r="N92" s="58">
        <f t="shared" si="27"/>
        <v>1.0415645199999999</v>
      </c>
      <c r="O92" s="59">
        <v>260</v>
      </c>
      <c r="Q92" s="53" t="str">
        <f t="shared" si="38"/>
        <v>1</v>
      </c>
      <c r="R92" s="53">
        <f t="shared" si="28"/>
        <v>1</v>
      </c>
      <c r="S92" s="53" t="str">
        <f t="shared" si="39"/>
        <v>0</v>
      </c>
      <c r="T92" s="53">
        <f t="shared" si="29"/>
        <v>0</v>
      </c>
      <c r="U92" s="53" t="str">
        <f t="shared" si="40"/>
        <v>0</v>
      </c>
      <c r="V92" s="53">
        <f t="shared" si="30"/>
        <v>0</v>
      </c>
      <c r="W92" s="53" t="str">
        <f t="shared" si="41"/>
        <v>0</v>
      </c>
      <c r="X92" s="53">
        <f t="shared" si="31"/>
        <v>0</v>
      </c>
      <c r="Y92" s="53" t="str">
        <f t="shared" si="42"/>
        <v>0</v>
      </c>
      <c r="Z92" s="53">
        <f t="shared" si="32"/>
        <v>0</v>
      </c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92">
        <f>Parâmetros!A82</f>
        <v>44200.375</v>
      </c>
      <c r="B93" s="59">
        <f>Parâmetros!G82*0.04*46.0055</f>
        <v>6.8456184000000002</v>
      </c>
      <c r="C93" s="87">
        <f t="shared" si="43"/>
        <v>6.8456184000000002</v>
      </c>
      <c r="D93" s="91">
        <f t="shared" si="22"/>
        <v>1.36912368</v>
      </c>
      <c r="E93" s="42" t="str">
        <f t="shared" si="33"/>
        <v>1</v>
      </c>
      <c r="F93" s="51">
        <f t="shared" si="23"/>
        <v>-147.32552206</v>
      </c>
      <c r="G93" s="42" t="str">
        <f t="shared" si="34"/>
        <v>0</v>
      </c>
      <c r="H93" s="51">
        <f t="shared" si="24"/>
        <v>-32.662761029999999</v>
      </c>
      <c r="I93" s="42" t="str">
        <f t="shared" si="35"/>
        <v>0</v>
      </c>
      <c r="J93" s="51">
        <f t="shared" si="25"/>
        <v>90.457782535308638</v>
      </c>
      <c r="K93" s="42" t="str">
        <f t="shared" si="36"/>
        <v>0</v>
      </c>
      <c r="L93" s="51">
        <f t="shared" si="26"/>
        <v>82.07777136</v>
      </c>
      <c r="M93" s="55" t="str">
        <f t="shared" si="37"/>
        <v>0</v>
      </c>
      <c r="N93" s="58">
        <f t="shared" si="27"/>
        <v>1.36912368</v>
      </c>
      <c r="O93" s="59">
        <v>260</v>
      </c>
      <c r="Q93" s="53" t="str">
        <f t="shared" si="38"/>
        <v>1</v>
      </c>
      <c r="R93" s="53">
        <f t="shared" si="28"/>
        <v>1</v>
      </c>
      <c r="S93" s="53" t="str">
        <f t="shared" si="39"/>
        <v>0</v>
      </c>
      <c r="T93" s="53">
        <f t="shared" si="29"/>
        <v>0</v>
      </c>
      <c r="U93" s="53" t="str">
        <f t="shared" si="40"/>
        <v>0</v>
      </c>
      <c r="V93" s="53">
        <f t="shared" si="30"/>
        <v>0</v>
      </c>
      <c r="W93" s="53" t="str">
        <f t="shared" si="41"/>
        <v>0</v>
      </c>
      <c r="X93" s="53">
        <f t="shared" si="31"/>
        <v>0</v>
      </c>
      <c r="Y93" s="53" t="str">
        <f t="shared" si="42"/>
        <v>0</v>
      </c>
      <c r="Z93" s="53">
        <f t="shared" si="32"/>
        <v>0</v>
      </c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92">
        <f>Parâmetros!A83</f>
        <v>44200.416666666664</v>
      </c>
      <c r="B94" s="59">
        <f>Parâmetros!G83*0.04*46.0055</f>
        <v>5.3918446000000007</v>
      </c>
      <c r="C94" s="87">
        <f t="shared" si="43"/>
        <v>5.3918446000000007</v>
      </c>
      <c r="D94" s="91">
        <f t="shared" si="22"/>
        <v>1.0783689200000002</v>
      </c>
      <c r="E94" s="42" t="str">
        <f t="shared" si="33"/>
        <v>1</v>
      </c>
      <c r="F94" s="51">
        <f t="shared" si="23"/>
        <v>-148.74295151499999</v>
      </c>
      <c r="G94" s="42" t="str">
        <f t="shared" si="34"/>
        <v>0</v>
      </c>
      <c r="H94" s="51">
        <f t="shared" si="24"/>
        <v>-33.371475757499994</v>
      </c>
      <c r="I94" s="42" t="str">
        <f t="shared" si="35"/>
        <v>0</v>
      </c>
      <c r="J94" s="51">
        <f t="shared" si="25"/>
        <v>90.31599472024692</v>
      </c>
      <c r="K94" s="42" t="str">
        <f t="shared" si="36"/>
        <v>0</v>
      </c>
      <c r="L94" s="51">
        <f t="shared" si="26"/>
        <v>81.923842369411773</v>
      </c>
      <c r="M94" s="55" t="str">
        <f t="shared" si="37"/>
        <v>0</v>
      </c>
      <c r="N94" s="58">
        <f t="shared" si="27"/>
        <v>1.0783689200000002</v>
      </c>
      <c r="O94" s="59">
        <v>260</v>
      </c>
      <c r="Q94" s="53" t="str">
        <f t="shared" si="38"/>
        <v>1</v>
      </c>
      <c r="R94" s="53">
        <f t="shared" si="28"/>
        <v>1</v>
      </c>
      <c r="S94" s="53" t="str">
        <f t="shared" si="39"/>
        <v>0</v>
      </c>
      <c r="T94" s="53">
        <f t="shared" si="29"/>
        <v>0</v>
      </c>
      <c r="U94" s="53" t="str">
        <f t="shared" si="40"/>
        <v>0</v>
      </c>
      <c r="V94" s="53">
        <f t="shared" si="30"/>
        <v>0</v>
      </c>
      <c r="W94" s="53" t="str">
        <f t="shared" si="41"/>
        <v>0</v>
      </c>
      <c r="X94" s="53">
        <f t="shared" si="31"/>
        <v>0</v>
      </c>
      <c r="Y94" s="53" t="str">
        <f t="shared" si="42"/>
        <v>0</v>
      </c>
      <c r="Z94" s="53">
        <f t="shared" si="32"/>
        <v>0</v>
      </c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92">
        <f>Parâmetros!A84</f>
        <v>44200.458333333336</v>
      </c>
      <c r="B95" s="59">
        <f>Parâmetros!G84*0.04*46.0055</f>
        <v>3.3123960000000001</v>
      </c>
      <c r="C95" s="87">
        <f t="shared" si="43"/>
        <v>3.3123960000000001</v>
      </c>
      <c r="D95" s="91">
        <f t="shared" si="22"/>
        <v>0.66247920000000005</v>
      </c>
      <c r="E95" s="42" t="str">
        <f t="shared" si="33"/>
        <v>1</v>
      </c>
      <c r="F95" s="51">
        <f t="shared" si="23"/>
        <v>-150.77041389999999</v>
      </c>
      <c r="G95" s="42" t="str">
        <f t="shared" si="34"/>
        <v>0</v>
      </c>
      <c r="H95" s="51">
        <f t="shared" si="24"/>
        <v>-34.385206949999997</v>
      </c>
      <c r="I95" s="42" t="str">
        <f t="shared" si="35"/>
        <v>0</v>
      </c>
      <c r="J95" s="51">
        <f t="shared" si="25"/>
        <v>90.113184301234568</v>
      </c>
      <c r="K95" s="42" t="str">
        <f t="shared" si="36"/>
        <v>0</v>
      </c>
      <c r="L95" s="51">
        <f t="shared" si="26"/>
        <v>81.703665458823536</v>
      </c>
      <c r="M95" s="55" t="str">
        <f t="shared" si="37"/>
        <v>0</v>
      </c>
      <c r="N95" s="58">
        <f t="shared" si="27"/>
        <v>0.66247920000000005</v>
      </c>
      <c r="O95" s="59">
        <v>260</v>
      </c>
      <c r="Q95" s="53" t="str">
        <f t="shared" si="38"/>
        <v>1</v>
      </c>
      <c r="R95" s="53">
        <f t="shared" si="28"/>
        <v>1</v>
      </c>
      <c r="S95" s="53" t="str">
        <f t="shared" si="39"/>
        <v>0</v>
      </c>
      <c r="T95" s="53">
        <f t="shared" si="29"/>
        <v>0</v>
      </c>
      <c r="U95" s="53" t="str">
        <f t="shared" si="40"/>
        <v>0</v>
      </c>
      <c r="V95" s="53">
        <f t="shared" si="30"/>
        <v>0</v>
      </c>
      <c r="W95" s="53" t="str">
        <f t="shared" si="41"/>
        <v>0</v>
      </c>
      <c r="X95" s="53">
        <f t="shared" si="31"/>
        <v>0</v>
      </c>
      <c r="Y95" s="53" t="str">
        <f t="shared" si="42"/>
        <v>0</v>
      </c>
      <c r="Z95" s="53">
        <f t="shared" si="32"/>
        <v>0</v>
      </c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92">
        <f>Parâmetros!A85</f>
        <v>44200.5</v>
      </c>
      <c r="B96" s="59">
        <f>Parâmetros!G85*0.04*46.0055</f>
        <v>2.3370793999999999</v>
      </c>
      <c r="C96" s="87">
        <f t="shared" si="43"/>
        <v>2.3370793999999999</v>
      </c>
      <c r="D96" s="91">
        <f t="shared" si="22"/>
        <v>0.46741588000000001</v>
      </c>
      <c r="E96" s="42" t="str">
        <f t="shared" si="33"/>
        <v>1</v>
      </c>
      <c r="F96" s="51">
        <f t="shared" si="23"/>
        <v>-151.72134758500002</v>
      </c>
      <c r="G96" s="42" t="str">
        <f t="shared" si="34"/>
        <v>0</v>
      </c>
      <c r="H96" s="51">
        <f t="shared" si="24"/>
        <v>-34.860673792500009</v>
      </c>
      <c r="I96" s="42" t="str">
        <f t="shared" si="35"/>
        <v>0</v>
      </c>
      <c r="J96" s="51">
        <f t="shared" si="25"/>
        <v>90.018060830370374</v>
      </c>
      <c r="K96" s="42" t="str">
        <f t="shared" si="36"/>
        <v>0</v>
      </c>
      <c r="L96" s="51">
        <f t="shared" si="26"/>
        <v>81.600396642352933</v>
      </c>
      <c r="M96" s="55" t="str">
        <f t="shared" si="37"/>
        <v>0</v>
      </c>
      <c r="N96" s="58">
        <f t="shared" si="27"/>
        <v>0.46741588000000001</v>
      </c>
      <c r="O96" s="59">
        <v>260</v>
      </c>
      <c r="Q96" s="53" t="str">
        <f t="shared" si="38"/>
        <v>1</v>
      </c>
      <c r="R96" s="53">
        <f t="shared" si="28"/>
        <v>1</v>
      </c>
      <c r="S96" s="53" t="str">
        <f t="shared" si="39"/>
        <v>0</v>
      </c>
      <c r="T96" s="53">
        <f t="shared" si="29"/>
        <v>0</v>
      </c>
      <c r="U96" s="53" t="str">
        <f t="shared" si="40"/>
        <v>0</v>
      </c>
      <c r="V96" s="53">
        <f t="shared" si="30"/>
        <v>0</v>
      </c>
      <c r="W96" s="53" t="str">
        <f t="shared" si="41"/>
        <v>0</v>
      </c>
      <c r="X96" s="53">
        <f t="shared" si="31"/>
        <v>0</v>
      </c>
      <c r="Y96" s="53" t="str">
        <f t="shared" si="42"/>
        <v>0</v>
      </c>
      <c r="Z96" s="53">
        <f t="shared" si="32"/>
        <v>0</v>
      </c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92">
        <f>Parâmetros!A86</f>
        <v>44200.541666666664</v>
      </c>
      <c r="B97" s="59">
        <f>Parâmetros!G86*0.04*46.0055</f>
        <v>2.6315146</v>
      </c>
      <c r="C97" s="87">
        <f t="shared" si="43"/>
        <v>2.6315146</v>
      </c>
      <c r="D97" s="91">
        <f t="shared" si="22"/>
        <v>0.52630292000000001</v>
      </c>
      <c r="E97" s="42" t="str">
        <f t="shared" si="33"/>
        <v>1</v>
      </c>
      <c r="F97" s="51">
        <f t="shared" si="23"/>
        <v>-151.434273265</v>
      </c>
      <c r="G97" s="42" t="str">
        <f t="shared" si="34"/>
        <v>0</v>
      </c>
      <c r="H97" s="51">
        <f t="shared" si="24"/>
        <v>-34.717136632500001</v>
      </c>
      <c r="I97" s="42" t="str">
        <f t="shared" si="35"/>
        <v>0</v>
      </c>
      <c r="J97" s="51">
        <f t="shared" si="25"/>
        <v>90.04677734987655</v>
      </c>
      <c r="K97" s="42" t="str">
        <f t="shared" si="36"/>
        <v>0</v>
      </c>
      <c r="L97" s="51">
        <f t="shared" si="26"/>
        <v>81.631572134117633</v>
      </c>
      <c r="M97" s="55" t="str">
        <f t="shared" si="37"/>
        <v>0</v>
      </c>
      <c r="N97" s="58">
        <f t="shared" si="27"/>
        <v>0.52630292000000001</v>
      </c>
      <c r="O97" s="59">
        <v>260</v>
      </c>
      <c r="Q97" s="53" t="str">
        <f t="shared" si="38"/>
        <v>1</v>
      </c>
      <c r="R97" s="53">
        <f t="shared" si="28"/>
        <v>1</v>
      </c>
      <c r="S97" s="53" t="str">
        <f t="shared" si="39"/>
        <v>0</v>
      </c>
      <c r="T97" s="53">
        <f t="shared" si="29"/>
        <v>0</v>
      </c>
      <c r="U97" s="53" t="str">
        <f t="shared" si="40"/>
        <v>0</v>
      </c>
      <c r="V97" s="53">
        <f t="shared" si="30"/>
        <v>0</v>
      </c>
      <c r="W97" s="53" t="str">
        <f t="shared" si="41"/>
        <v>0</v>
      </c>
      <c r="X97" s="53">
        <f t="shared" si="31"/>
        <v>0</v>
      </c>
      <c r="Y97" s="53" t="str">
        <f t="shared" si="42"/>
        <v>0</v>
      </c>
      <c r="Z97" s="53">
        <f t="shared" si="32"/>
        <v>0</v>
      </c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92">
        <f>Parâmetros!A87</f>
        <v>44200.583333333336</v>
      </c>
      <c r="B98" s="59">
        <f>Parâmetros!G87*0.04*46.0055</f>
        <v>2.9259498000000002</v>
      </c>
      <c r="C98" s="87">
        <f t="shared" si="43"/>
        <v>2.9259498000000002</v>
      </c>
      <c r="D98" s="91">
        <f t="shared" si="22"/>
        <v>0.58518996000000001</v>
      </c>
      <c r="E98" s="42" t="str">
        <f t="shared" si="33"/>
        <v>1</v>
      </c>
      <c r="F98" s="51">
        <f t="shared" si="23"/>
        <v>-151.14719894499999</v>
      </c>
      <c r="G98" s="42" t="str">
        <f t="shared" si="34"/>
        <v>0</v>
      </c>
      <c r="H98" s="51">
        <f t="shared" si="24"/>
        <v>-34.573599472499993</v>
      </c>
      <c r="I98" s="42" t="str">
        <f t="shared" si="35"/>
        <v>0</v>
      </c>
      <c r="J98" s="51">
        <f t="shared" si="25"/>
        <v>90.075493869382711</v>
      </c>
      <c r="K98" s="42" t="str">
        <f t="shared" si="36"/>
        <v>0</v>
      </c>
      <c r="L98" s="51">
        <f t="shared" si="26"/>
        <v>81.662747625882346</v>
      </c>
      <c r="M98" s="55" t="str">
        <f t="shared" si="37"/>
        <v>0</v>
      </c>
      <c r="N98" s="58">
        <f t="shared" si="27"/>
        <v>0.58518996000000001</v>
      </c>
      <c r="O98" s="59">
        <v>260</v>
      </c>
      <c r="Q98" s="53" t="str">
        <f t="shared" si="38"/>
        <v>1</v>
      </c>
      <c r="R98" s="53">
        <f t="shared" si="28"/>
        <v>1</v>
      </c>
      <c r="S98" s="53" t="str">
        <f t="shared" si="39"/>
        <v>0</v>
      </c>
      <c r="T98" s="53">
        <f t="shared" si="29"/>
        <v>0</v>
      </c>
      <c r="U98" s="53" t="str">
        <f t="shared" si="40"/>
        <v>0</v>
      </c>
      <c r="V98" s="53">
        <f t="shared" si="30"/>
        <v>0</v>
      </c>
      <c r="W98" s="53" t="str">
        <f t="shared" si="41"/>
        <v>0</v>
      </c>
      <c r="X98" s="53">
        <f t="shared" si="31"/>
        <v>0</v>
      </c>
      <c r="Y98" s="53" t="str">
        <f t="shared" si="42"/>
        <v>0</v>
      </c>
      <c r="Z98" s="53">
        <f t="shared" si="32"/>
        <v>0</v>
      </c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92">
        <f>Parâmetros!A88</f>
        <v>44200.625</v>
      </c>
      <c r="B99" s="121"/>
      <c r="C99" s="122"/>
      <c r="D99" s="123"/>
      <c r="E99" s="124"/>
      <c r="F99" s="125"/>
      <c r="G99" s="124"/>
      <c r="H99" s="125"/>
      <c r="I99" s="124"/>
      <c r="J99" s="125"/>
      <c r="K99" s="124"/>
      <c r="L99" s="125"/>
      <c r="M99" s="119"/>
      <c r="N99" s="126"/>
      <c r="O99" s="59">
        <v>260</v>
      </c>
      <c r="Q99" s="53" t="str">
        <f t="shared" si="38"/>
        <v>1</v>
      </c>
      <c r="R99" s="53">
        <f t="shared" si="28"/>
        <v>1</v>
      </c>
      <c r="S99" s="53" t="str">
        <f t="shared" si="39"/>
        <v>0</v>
      </c>
      <c r="T99" s="53">
        <f t="shared" si="29"/>
        <v>0</v>
      </c>
      <c r="U99" s="53" t="str">
        <f t="shared" si="40"/>
        <v>0</v>
      </c>
      <c r="V99" s="53">
        <f t="shared" si="30"/>
        <v>0</v>
      </c>
      <c r="W99" s="53" t="str">
        <f t="shared" si="41"/>
        <v>0</v>
      </c>
      <c r="X99" s="53">
        <f t="shared" si="31"/>
        <v>0</v>
      </c>
      <c r="Y99" s="53" t="str">
        <f t="shared" si="42"/>
        <v>0</v>
      </c>
      <c r="Z99" s="53">
        <f t="shared" si="32"/>
        <v>0</v>
      </c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92">
        <f>Parâmetros!A89</f>
        <v>44200.666666666664</v>
      </c>
      <c r="B100" s="121"/>
      <c r="C100" s="122"/>
      <c r="D100" s="123"/>
      <c r="E100" s="124"/>
      <c r="F100" s="125"/>
      <c r="G100" s="124"/>
      <c r="H100" s="125"/>
      <c r="I100" s="124"/>
      <c r="J100" s="125"/>
      <c r="K100" s="124"/>
      <c r="L100" s="125"/>
      <c r="M100" s="119"/>
      <c r="N100" s="126"/>
      <c r="O100" s="59">
        <v>260</v>
      </c>
      <c r="Q100" s="53" t="str">
        <f t="shared" si="38"/>
        <v>1</v>
      </c>
      <c r="R100" s="53">
        <f t="shared" si="28"/>
        <v>1</v>
      </c>
      <c r="S100" s="53" t="str">
        <f t="shared" si="39"/>
        <v>0</v>
      </c>
      <c r="T100" s="53">
        <f t="shared" si="29"/>
        <v>0</v>
      </c>
      <c r="U100" s="53" t="str">
        <f t="shared" si="40"/>
        <v>0</v>
      </c>
      <c r="V100" s="53">
        <f t="shared" si="30"/>
        <v>0</v>
      </c>
      <c r="W100" s="53" t="str">
        <f t="shared" si="41"/>
        <v>0</v>
      </c>
      <c r="X100" s="53">
        <f t="shared" si="31"/>
        <v>0</v>
      </c>
      <c r="Y100" s="53" t="str">
        <f t="shared" si="42"/>
        <v>0</v>
      </c>
      <c r="Z100" s="53">
        <f t="shared" si="32"/>
        <v>0</v>
      </c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92">
        <f>Parâmetros!A90</f>
        <v>44200.708333333336</v>
      </c>
      <c r="B101" s="121"/>
      <c r="C101" s="122"/>
      <c r="D101" s="123"/>
      <c r="E101" s="124"/>
      <c r="F101" s="125"/>
      <c r="G101" s="124"/>
      <c r="H101" s="125"/>
      <c r="I101" s="124"/>
      <c r="J101" s="125"/>
      <c r="K101" s="124"/>
      <c r="L101" s="125"/>
      <c r="M101" s="119"/>
      <c r="N101" s="126"/>
      <c r="O101" s="59">
        <v>260</v>
      </c>
      <c r="Q101" s="53" t="str">
        <f t="shared" si="38"/>
        <v>1</v>
      </c>
      <c r="R101" s="53">
        <f t="shared" si="28"/>
        <v>1</v>
      </c>
      <c r="S101" s="53" t="str">
        <f t="shared" si="39"/>
        <v>0</v>
      </c>
      <c r="T101" s="53">
        <f t="shared" si="29"/>
        <v>0</v>
      </c>
      <c r="U101" s="53" t="str">
        <f t="shared" si="40"/>
        <v>0</v>
      </c>
      <c r="V101" s="53">
        <f t="shared" si="30"/>
        <v>0</v>
      </c>
      <c r="W101" s="53" t="str">
        <f t="shared" si="41"/>
        <v>0</v>
      </c>
      <c r="X101" s="53">
        <f t="shared" si="31"/>
        <v>0</v>
      </c>
      <c r="Y101" s="53" t="str">
        <f t="shared" si="42"/>
        <v>0</v>
      </c>
      <c r="Z101" s="53">
        <f t="shared" si="32"/>
        <v>0</v>
      </c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92">
        <f>Parâmetros!A91</f>
        <v>44200.75</v>
      </c>
      <c r="B102" s="59">
        <f>Parâmetros!G91*0.04*46.0055</f>
        <v>4.2325059999999999</v>
      </c>
      <c r="C102" s="87">
        <f t="shared" si="43"/>
        <v>4.2325059999999999</v>
      </c>
      <c r="D102" s="91">
        <f t="shared" si="22"/>
        <v>0.84650119999999995</v>
      </c>
      <c r="E102" s="42" t="str">
        <f t="shared" si="33"/>
        <v>1</v>
      </c>
      <c r="F102" s="51">
        <f t="shared" si="23"/>
        <v>-149.87330665000002</v>
      </c>
      <c r="G102" s="42" t="str">
        <f t="shared" si="34"/>
        <v>0</v>
      </c>
      <c r="H102" s="51">
        <f t="shared" si="24"/>
        <v>-33.936653325000009</v>
      </c>
      <c r="I102" s="42" t="str">
        <f t="shared" si="35"/>
        <v>0</v>
      </c>
      <c r="J102" s="51">
        <f t="shared" si="25"/>
        <v>90.202923424691363</v>
      </c>
      <c r="K102" s="42" t="str">
        <f t="shared" si="36"/>
        <v>0</v>
      </c>
      <c r="L102" s="51">
        <f t="shared" si="26"/>
        <v>81.801088870588245</v>
      </c>
      <c r="M102" s="55" t="str">
        <f t="shared" si="37"/>
        <v>0</v>
      </c>
      <c r="N102" s="58">
        <f t="shared" si="27"/>
        <v>0.84650119999999995</v>
      </c>
      <c r="O102" s="59">
        <v>260</v>
      </c>
      <c r="Q102" s="53" t="str">
        <f t="shared" si="38"/>
        <v>1</v>
      </c>
      <c r="R102" s="53">
        <f t="shared" si="28"/>
        <v>1</v>
      </c>
      <c r="S102" s="53" t="str">
        <f t="shared" si="39"/>
        <v>0</v>
      </c>
      <c r="T102" s="53">
        <f t="shared" si="29"/>
        <v>0</v>
      </c>
      <c r="U102" s="53" t="str">
        <f t="shared" si="40"/>
        <v>0</v>
      </c>
      <c r="V102" s="53">
        <f t="shared" si="30"/>
        <v>0</v>
      </c>
      <c r="W102" s="53" t="str">
        <f t="shared" si="41"/>
        <v>0</v>
      </c>
      <c r="X102" s="53">
        <f t="shared" si="31"/>
        <v>0</v>
      </c>
      <c r="Y102" s="53" t="str">
        <f t="shared" si="42"/>
        <v>0</v>
      </c>
      <c r="Z102" s="53">
        <f t="shared" si="32"/>
        <v>0</v>
      </c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92">
        <f>Parâmetros!A92</f>
        <v>44200.791666666664</v>
      </c>
      <c r="B103" s="59">
        <f>Parâmetros!G92*0.04*46.0055</f>
        <v>6.7720095999999996</v>
      </c>
      <c r="C103" s="87">
        <f t="shared" si="43"/>
        <v>6.7720095999999996</v>
      </c>
      <c r="D103" s="91">
        <f t="shared" si="22"/>
        <v>1.3544019199999999</v>
      </c>
      <c r="E103" s="42" t="str">
        <f t="shared" si="33"/>
        <v>1</v>
      </c>
      <c r="F103" s="51">
        <f t="shared" si="23"/>
        <v>-147.39729063999999</v>
      </c>
      <c r="G103" s="42" t="str">
        <f t="shared" si="34"/>
        <v>0</v>
      </c>
      <c r="H103" s="51">
        <f t="shared" si="24"/>
        <v>-32.698645319999997</v>
      </c>
      <c r="I103" s="42" t="str">
        <f t="shared" si="35"/>
        <v>0</v>
      </c>
      <c r="J103" s="51">
        <f t="shared" si="25"/>
        <v>90.450603405432105</v>
      </c>
      <c r="K103" s="42" t="str">
        <f t="shared" si="36"/>
        <v>0</v>
      </c>
      <c r="L103" s="51">
        <f t="shared" si="26"/>
        <v>82.069977487058836</v>
      </c>
      <c r="M103" s="55" t="str">
        <f t="shared" si="37"/>
        <v>0</v>
      </c>
      <c r="N103" s="58">
        <f t="shared" si="27"/>
        <v>1.3544019199999999</v>
      </c>
      <c r="O103" s="59">
        <v>260</v>
      </c>
      <c r="Q103" s="53" t="str">
        <f t="shared" si="38"/>
        <v>1</v>
      </c>
      <c r="R103" s="53">
        <f t="shared" si="28"/>
        <v>1</v>
      </c>
      <c r="S103" s="53" t="str">
        <f t="shared" si="39"/>
        <v>0</v>
      </c>
      <c r="T103" s="53">
        <f t="shared" si="29"/>
        <v>0</v>
      </c>
      <c r="U103" s="53" t="str">
        <f t="shared" si="40"/>
        <v>0</v>
      </c>
      <c r="V103" s="53">
        <f t="shared" si="30"/>
        <v>0</v>
      </c>
      <c r="W103" s="53" t="str">
        <f t="shared" si="41"/>
        <v>0</v>
      </c>
      <c r="X103" s="53">
        <f t="shared" si="31"/>
        <v>0</v>
      </c>
      <c r="Y103" s="53" t="str">
        <f t="shared" si="42"/>
        <v>0</v>
      </c>
      <c r="Z103" s="53">
        <f t="shared" si="32"/>
        <v>0</v>
      </c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92">
        <f>Parâmetros!A93</f>
        <v>44200.833333333336</v>
      </c>
      <c r="B104" s="59">
        <f>Parâmetros!G93*0.04*46.0055</f>
        <v>4.9869961999999992</v>
      </c>
      <c r="C104" s="87">
        <f t="shared" si="43"/>
        <v>4.9869961999999992</v>
      </c>
      <c r="D104" s="91">
        <f t="shared" si="22"/>
        <v>0.9973992399999998</v>
      </c>
      <c r="E104" s="42" t="str">
        <f t="shared" si="33"/>
        <v>1</v>
      </c>
      <c r="F104" s="51">
        <f t="shared" si="23"/>
        <v>-149.13767870500001</v>
      </c>
      <c r="G104" s="42" t="str">
        <f t="shared" si="34"/>
        <v>0</v>
      </c>
      <c r="H104" s="51">
        <f t="shared" si="24"/>
        <v>-33.568839352500007</v>
      </c>
      <c r="I104" s="42" t="str">
        <f t="shared" si="35"/>
        <v>0</v>
      </c>
      <c r="J104" s="51">
        <f t="shared" si="25"/>
        <v>90.276509505925929</v>
      </c>
      <c r="K104" s="42" t="str">
        <f t="shared" si="36"/>
        <v>0</v>
      </c>
      <c r="L104" s="51">
        <f t="shared" si="26"/>
        <v>81.880976068235285</v>
      </c>
      <c r="M104" s="55" t="str">
        <f t="shared" si="37"/>
        <v>0</v>
      </c>
      <c r="N104" s="58">
        <f t="shared" si="27"/>
        <v>0.9973992399999998</v>
      </c>
      <c r="O104" s="59">
        <v>260</v>
      </c>
      <c r="Q104" s="53" t="str">
        <f t="shared" si="38"/>
        <v>1</v>
      </c>
      <c r="R104" s="53">
        <f t="shared" si="28"/>
        <v>1</v>
      </c>
      <c r="S104" s="53" t="str">
        <f t="shared" si="39"/>
        <v>0</v>
      </c>
      <c r="T104" s="53">
        <f t="shared" si="29"/>
        <v>0</v>
      </c>
      <c r="U104" s="53" t="str">
        <f t="shared" si="40"/>
        <v>0</v>
      </c>
      <c r="V104" s="53">
        <f t="shared" si="30"/>
        <v>0</v>
      </c>
      <c r="W104" s="53" t="str">
        <f t="shared" si="41"/>
        <v>0</v>
      </c>
      <c r="X104" s="53">
        <f t="shared" si="31"/>
        <v>0</v>
      </c>
      <c r="Y104" s="53" t="str">
        <f t="shared" si="42"/>
        <v>0</v>
      </c>
      <c r="Z104" s="53">
        <f t="shared" si="32"/>
        <v>0</v>
      </c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92">
        <f>Parâmetros!A94</f>
        <v>44200.875</v>
      </c>
      <c r="B105" s="59">
        <f>Parâmetros!G94*0.04*46.0055</f>
        <v>4.7661697999999992</v>
      </c>
      <c r="C105" s="87">
        <f t="shared" si="43"/>
        <v>4.7661697999999992</v>
      </c>
      <c r="D105" s="91">
        <f t="shared" si="22"/>
        <v>0.95323395999999994</v>
      </c>
      <c r="E105" s="42" t="str">
        <f t="shared" si="33"/>
        <v>1</v>
      </c>
      <c r="F105" s="51">
        <f t="shared" si="23"/>
        <v>-149.352984445</v>
      </c>
      <c r="G105" s="42" t="str">
        <f t="shared" si="34"/>
        <v>0</v>
      </c>
      <c r="H105" s="51">
        <f t="shared" si="24"/>
        <v>-33.676492222500002</v>
      </c>
      <c r="I105" s="42" t="str">
        <f t="shared" si="35"/>
        <v>0</v>
      </c>
      <c r="J105" s="51">
        <f t="shared" si="25"/>
        <v>90.254972116296301</v>
      </c>
      <c r="K105" s="42" t="str">
        <f t="shared" si="36"/>
        <v>0</v>
      </c>
      <c r="L105" s="51">
        <f t="shared" si="26"/>
        <v>81.857594449411749</v>
      </c>
      <c r="M105" s="55" t="str">
        <f t="shared" si="37"/>
        <v>0</v>
      </c>
      <c r="N105" s="58">
        <f t="shared" si="27"/>
        <v>0.95323395999999994</v>
      </c>
      <c r="O105" s="59">
        <v>260</v>
      </c>
      <c r="Q105" s="53" t="str">
        <f t="shared" si="38"/>
        <v>1</v>
      </c>
      <c r="R105" s="53">
        <f t="shared" si="28"/>
        <v>1</v>
      </c>
      <c r="S105" s="53" t="str">
        <f t="shared" si="39"/>
        <v>0</v>
      </c>
      <c r="T105" s="53">
        <f t="shared" si="29"/>
        <v>0</v>
      </c>
      <c r="U105" s="53" t="str">
        <f t="shared" si="40"/>
        <v>0</v>
      </c>
      <c r="V105" s="53">
        <f t="shared" si="30"/>
        <v>0</v>
      </c>
      <c r="W105" s="53" t="str">
        <f t="shared" si="41"/>
        <v>0</v>
      </c>
      <c r="X105" s="53">
        <f t="shared" si="31"/>
        <v>0</v>
      </c>
      <c r="Y105" s="53" t="str">
        <f t="shared" si="42"/>
        <v>0</v>
      </c>
      <c r="Z105" s="53">
        <f t="shared" si="32"/>
        <v>0</v>
      </c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92">
        <f>Parâmetros!A95</f>
        <v>44200.916666666664</v>
      </c>
      <c r="B106" s="59">
        <f>Parâmetros!G95*0.04*46.0055</f>
        <v>4.1772993999999999</v>
      </c>
      <c r="C106" s="87">
        <f t="shared" si="43"/>
        <v>4.1772993999999999</v>
      </c>
      <c r="D106" s="91">
        <f t="shared" si="22"/>
        <v>0.83545988000000004</v>
      </c>
      <c r="E106" s="42" t="str">
        <f t="shared" si="33"/>
        <v>1</v>
      </c>
      <c r="F106" s="51">
        <f t="shared" si="23"/>
        <v>-149.92713308499998</v>
      </c>
      <c r="G106" s="42" t="str">
        <f t="shared" si="34"/>
        <v>0</v>
      </c>
      <c r="H106" s="51">
        <f t="shared" si="24"/>
        <v>-33.96356654249999</v>
      </c>
      <c r="I106" s="42" t="str">
        <f t="shared" si="35"/>
        <v>0</v>
      </c>
      <c r="J106" s="51">
        <f t="shared" si="25"/>
        <v>90.197539077283949</v>
      </c>
      <c r="K106" s="42" t="str">
        <f t="shared" si="36"/>
        <v>0</v>
      </c>
      <c r="L106" s="51">
        <f t="shared" si="26"/>
        <v>81.795243465882365</v>
      </c>
      <c r="M106" s="55" t="str">
        <f t="shared" si="37"/>
        <v>0</v>
      </c>
      <c r="N106" s="58">
        <f t="shared" si="27"/>
        <v>0.83545988000000004</v>
      </c>
      <c r="O106" s="59">
        <v>260</v>
      </c>
      <c r="Q106" s="53" t="str">
        <f t="shared" si="38"/>
        <v>1</v>
      </c>
      <c r="R106" s="53">
        <f t="shared" si="28"/>
        <v>1</v>
      </c>
      <c r="S106" s="53" t="str">
        <f t="shared" si="39"/>
        <v>0</v>
      </c>
      <c r="T106" s="53">
        <f t="shared" si="29"/>
        <v>0</v>
      </c>
      <c r="U106" s="53" t="str">
        <f t="shared" si="40"/>
        <v>0</v>
      </c>
      <c r="V106" s="53">
        <f t="shared" si="30"/>
        <v>0</v>
      </c>
      <c r="W106" s="53" t="str">
        <f t="shared" si="41"/>
        <v>0</v>
      </c>
      <c r="X106" s="53">
        <f t="shared" si="31"/>
        <v>0</v>
      </c>
      <c r="Y106" s="53" t="str">
        <f t="shared" si="42"/>
        <v>0</v>
      </c>
      <c r="Z106" s="53">
        <f t="shared" si="32"/>
        <v>0</v>
      </c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92">
        <f>Parâmetros!A96</f>
        <v>44200.958333333336</v>
      </c>
      <c r="B107" s="59">
        <f>Parâmetros!G96*0.04*46.0055</f>
        <v>3.7356465999999995</v>
      </c>
      <c r="C107" s="87">
        <f t="shared" si="43"/>
        <v>3.7356465999999995</v>
      </c>
      <c r="D107" s="91">
        <f t="shared" si="22"/>
        <v>0.74712931999999999</v>
      </c>
      <c r="E107" s="42" t="str">
        <f t="shared" si="33"/>
        <v>1</v>
      </c>
      <c r="F107" s="51">
        <f t="shared" si="23"/>
        <v>-150.35774456500002</v>
      </c>
      <c r="G107" s="42" t="str">
        <f t="shared" si="34"/>
        <v>0</v>
      </c>
      <c r="H107" s="51">
        <f t="shared" si="24"/>
        <v>-34.178872282500009</v>
      </c>
      <c r="I107" s="42" t="str">
        <f t="shared" si="35"/>
        <v>0</v>
      </c>
      <c r="J107" s="51">
        <f t="shared" si="25"/>
        <v>90.154464298024692</v>
      </c>
      <c r="K107" s="42" t="str">
        <f t="shared" si="36"/>
        <v>0</v>
      </c>
      <c r="L107" s="51">
        <f t="shared" si="26"/>
        <v>81.748480228235309</v>
      </c>
      <c r="M107" s="55" t="str">
        <f t="shared" si="37"/>
        <v>0</v>
      </c>
      <c r="N107" s="58">
        <f t="shared" si="27"/>
        <v>0.74712931999999999</v>
      </c>
      <c r="O107" s="59">
        <v>260</v>
      </c>
      <c r="Q107" s="53" t="str">
        <f t="shared" si="38"/>
        <v>1</v>
      </c>
      <c r="R107" s="53">
        <f t="shared" si="28"/>
        <v>1</v>
      </c>
      <c r="S107" s="53" t="str">
        <f t="shared" si="39"/>
        <v>0</v>
      </c>
      <c r="T107" s="53">
        <f t="shared" si="29"/>
        <v>0</v>
      </c>
      <c r="U107" s="53" t="str">
        <f t="shared" si="40"/>
        <v>0</v>
      </c>
      <c r="V107" s="53">
        <f t="shared" si="30"/>
        <v>0</v>
      </c>
      <c r="W107" s="53" t="str">
        <f t="shared" si="41"/>
        <v>0</v>
      </c>
      <c r="X107" s="53">
        <f t="shared" si="31"/>
        <v>0</v>
      </c>
      <c r="Y107" s="53" t="str">
        <f t="shared" si="42"/>
        <v>0</v>
      </c>
      <c r="Z107" s="53">
        <f t="shared" si="32"/>
        <v>0</v>
      </c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92">
        <f>Parâmetros!A97</f>
        <v>44200</v>
      </c>
      <c r="B108" s="59">
        <f>Parâmetros!G97*0.04*46.0055</f>
        <v>3.1651783999999998</v>
      </c>
      <c r="C108" s="87">
        <f t="shared" si="43"/>
        <v>3.1651783999999998</v>
      </c>
      <c r="D108" s="91">
        <f t="shared" si="22"/>
        <v>0.63303567999999988</v>
      </c>
      <c r="E108" s="42" t="str">
        <f t="shared" si="33"/>
        <v>1</v>
      </c>
      <c r="F108" s="51">
        <f t="shared" si="23"/>
        <v>-150.91395106000002</v>
      </c>
      <c r="G108" s="42" t="str">
        <f t="shared" si="34"/>
        <v>0</v>
      </c>
      <c r="H108" s="51">
        <f t="shared" si="24"/>
        <v>-34.456975530000008</v>
      </c>
      <c r="I108" s="42" t="str">
        <f t="shared" si="35"/>
        <v>0</v>
      </c>
      <c r="J108" s="51">
        <f t="shared" si="25"/>
        <v>90.098826041481487</v>
      </c>
      <c r="K108" s="42" t="str">
        <f t="shared" si="36"/>
        <v>0</v>
      </c>
      <c r="L108" s="51">
        <f t="shared" si="26"/>
        <v>81.688077712941194</v>
      </c>
      <c r="M108" s="55" t="str">
        <f t="shared" si="37"/>
        <v>0</v>
      </c>
      <c r="N108" s="58">
        <f t="shared" si="27"/>
        <v>0.63303567999999988</v>
      </c>
      <c r="O108" s="59">
        <v>260</v>
      </c>
      <c r="Q108" s="53" t="str">
        <f t="shared" si="38"/>
        <v>1</v>
      </c>
      <c r="R108" s="53">
        <f t="shared" si="28"/>
        <v>1</v>
      </c>
      <c r="S108" s="53" t="str">
        <f t="shared" si="39"/>
        <v>0</v>
      </c>
      <c r="T108" s="53">
        <f t="shared" si="29"/>
        <v>0</v>
      </c>
      <c r="U108" s="53" t="str">
        <f t="shared" si="40"/>
        <v>0</v>
      </c>
      <c r="V108" s="53">
        <f t="shared" si="30"/>
        <v>0</v>
      </c>
      <c r="W108" s="53" t="str">
        <f t="shared" si="41"/>
        <v>0</v>
      </c>
      <c r="X108" s="53">
        <f t="shared" si="31"/>
        <v>0</v>
      </c>
      <c r="Y108" s="53" t="str">
        <f t="shared" si="42"/>
        <v>0</v>
      </c>
      <c r="Z108" s="53">
        <f t="shared" si="32"/>
        <v>0</v>
      </c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92">
        <f>Parâmetros!A98</f>
        <v>44201.041666666664</v>
      </c>
      <c r="B109" s="59">
        <f>Parâmetros!G98*0.04*46.0055</f>
        <v>1.932231</v>
      </c>
      <c r="C109" s="87">
        <f t="shared" si="43"/>
        <v>1.932231</v>
      </c>
      <c r="D109" s="91">
        <f t="shared" si="22"/>
        <v>0.38644619999999996</v>
      </c>
      <c r="E109" s="42" t="str">
        <f t="shared" si="33"/>
        <v>1</v>
      </c>
      <c r="F109" s="51">
        <f t="shared" si="23"/>
        <v>-152.11607477499999</v>
      </c>
      <c r="G109" s="42" t="str">
        <f t="shared" si="34"/>
        <v>0</v>
      </c>
      <c r="H109" s="51">
        <f t="shared" si="24"/>
        <v>-35.058037387499994</v>
      </c>
      <c r="I109" s="42" t="str">
        <f t="shared" si="35"/>
        <v>0</v>
      </c>
      <c r="J109" s="51">
        <f t="shared" si="25"/>
        <v>89.978575616049383</v>
      </c>
      <c r="K109" s="42" t="str">
        <f t="shared" si="36"/>
        <v>0</v>
      </c>
      <c r="L109" s="51">
        <f t="shared" si="26"/>
        <v>81.557530341176474</v>
      </c>
      <c r="M109" s="55" t="str">
        <f t="shared" si="37"/>
        <v>0</v>
      </c>
      <c r="N109" s="58">
        <f t="shared" si="27"/>
        <v>0.38644619999999996</v>
      </c>
      <c r="O109" s="59">
        <v>260</v>
      </c>
      <c r="Q109" s="53" t="str">
        <f t="shared" si="38"/>
        <v>1</v>
      </c>
      <c r="R109" s="53">
        <f t="shared" si="28"/>
        <v>1</v>
      </c>
      <c r="S109" s="53" t="str">
        <f t="shared" si="39"/>
        <v>0</v>
      </c>
      <c r="T109" s="53">
        <f t="shared" si="29"/>
        <v>0</v>
      </c>
      <c r="U109" s="53" t="str">
        <f t="shared" si="40"/>
        <v>0</v>
      </c>
      <c r="V109" s="53">
        <f t="shared" si="30"/>
        <v>0</v>
      </c>
      <c r="W109" s="53" t="str">
        <f t="shared" si="41"/>
        <v>0</v>
      </c>
      <c r="X109" s="53">
        <f t="shared" si="31"/>
        <v>0</v>
      </c>
      <c r="Y109" s="53" t="str">
        <f t="shared" si="42"/>
        <v>0</v>
      </c>
      <c r="Z109" s="53">
        <f t="shared" si="32"/>
        <v>0</v>
      </c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92">
        <f>Parâmetros!A99</f>
        <v>44201.083333333336</v>
      </c>
      <c r="B110" s="59">
        <f>Parâmetros!G99*0.04*46.0055</f>
        <v>1.4169693999999999</v>
      </c>
      <c r="C110" s="87">
        <f t="shared" si="43"/>
        <v>1.4169693999999999</v>
      </c>
      <c r="D110" s="91">
        <f t="shared" si="22"/>
        <v>0.28339387999999999</v>
      </c>
      <c r="E110" s="42" t="str">
        <f t="shared" si="33"/>
        <v>1</v>
      </c>
      <c r="F110" s="51">
        <f t="shared" si="23"/>
        <v>-152.61845483499999</v>
      </c>
      <c r="G110" s="42" t="str">
        <f t="shared" si="34"/>
        <v>0</v>
      </c>
      <c r="H110" s="51">
        <f t="shared" si="24"/>
        <v>-35.309227417499997</v>
      </c>
      <c r="I110" s="42" t="str">
        <f t="shared" si="35"/>
        <v>0</v>
      </c>
      <c r="J110" s="51">
        <f t="shared" si="25"/>
        <v>89.928321706913579</v>
      </c>
      <c r="K110" s="42" t="str">
        <f t="shared" si="36"/>
        <v>0</v>
      </c>
      <c r="L110" s="51">
        <f t="shared" si="26"/>
        <v>81.502973230588225</v>
      </c>
      <c r="M110" s="55" t="str">
        <f t="shared" si="37"/>
        <v>0</v>
      </c>
      <c r="N110" s="58">
        <f t="shared" si="27"/>
        <v>0.28339387999999999</v>
      </c>
      <c r="O110" s="59">
        <v>260</v>
      </c>
      <c r="Q110" s="53" t="str">
        <f t="shared" si="38"/>
        <v>1</v>
      </c>
      <c r="R110" s="53">
        <f t="shared" si="28"/>
        <v>1</v>
      </c>
      <c r="S110" s="53" t="str">
        <f t="shared" si="39"/>
        <v>0</v>
      </c>
      <c r="T110" s="53">
        <f t="shared" si="29"/>
        <v>0</v>
      </c>
      <c r="U110" s="53" t="str">
        <f t="shared" si="40"/>
        <v>0</v>
      </c>
      <c r="V110" s="53">
        <f t="shared" si="30"/>
        <v>0</v>
      </c>
      <c r="W110" s="53" t="str">
        <f t="shared" si="41"/>
        <v>0</v>
      </c>
      <c r="X110" s="53">
        <f t="shared" si="31"/>
        <v>0</v>
      </c>
      <c r="Y110" s="53" t="str">
        <f t="shared" si="42"/>
        <v>0</v>
      </c>
      <c r="Z110" s="53">
        <f t="shared" si="32"/>
        <v>0</v>
      </c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92">
        <f>Parâmetros!A100</f>
        <v>44201.125</v>
      </c>
      <c r="B111" s="59">
        <f>Parâmetros!G100*0.04*46.0055</f>
        <v>0.82809900000000003</v>
      </c>
      <c r="C111" s="87">
        <f t="shared" si="43"/>
        <v>0.82809900000000003</v>
      </c>
      <c r="D111" s="91">
        <f t="shared" si="22"/>
        <v>0.16561980000000001</v>
      </c>
      <c r="E111" s="42" t="str">
        <f t="shared" si="33"/>
        <v>1</v>
      </c>
      <c r="F111" s="51">
        <f t="shared" si="23"/>
        <v>-153.192603475</v>
      </c>
      <c r="G111" s="42" t="str">
        <f t="shared" si="34"/>
        <v>0</v>
      </c>
      <c r="H111" s="51">
        <f t="shared" si="24"/>
        <v>-35.596301737499999</v>
      </c>
      <c r="I111" s="42" t="str">
        <f t="shared" si="35"/>
        <v>0</v>
      </c>
      <c r="J111" s="51">
        <f t="shared" si="25"/>
        <v>89.870888667901227</v>
      </c>
      <c r="K111" s="42" t="str">
        <f t="shared" si="36"/>
        <v>0</v>
      </c>
      <c r="L111" s="51">
        <f t="shared" si="26"/>
        <v>81.440622247058826</v>
      </c>
      <c r="M111" s="55" t="str">
        <f t="shared" si="37"/>
        <v>0</v>
      </c>
      <c r="N111" s="58">
        <f t="shared" si="27"/>
        <v>0.16561980000000001</v>
      </c>
      <c r="O111" s="59">
        <v>260</v>
      </c>
      <c r="Q111" s="53" t="str">
        <f t="shared" si="38"/>
        <v>1</v>
      </c>
      <c r="R111" s="53">
        <f t="shared" si="28"/>
        <v>1</v>
      </c>
      <c r="S111" s="53" t="str">
        <f t="shared" si="39"/>
        <v>0</v>
      </c>
      <c r="T111" s="53">
        <f t="shared" si="29"/>
        <v>0</v>
      </c>
      <c r="U111" s="53" t="str">
        <f t="shared" si="40"/>
        <v>0</v>
      </c>
      <c r="V111" s="53">
        <f t="shared" si="30"/>
        <v>0</v>
      </c>
      <c r="W111" s="53" t="str">
        <f t="shared" si="41"/>
        <v>0</v>
      </c>
      <c r="X111" s="53">
        <f t="shared" si="31"/>
        <v>0</v>
      </c>
      <c r="Y111" s="53" t="str">
        <f t="shared" si="42"/>
        <v>0</v>
      </c>
      <c r="Z111" s="53">
        <f t="shared" si="32"/>
        <v>0</v>
      </c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92">
        <f>Parâmetros!A101</f>
        <v>44201.166666666664</v>
      </c>
      <c r="B112" s="59">
        <f>Parâmetros!G101*0.04*46.0055</f>
        <v>1.2329474</v>
      </c>
      <c r="C112" s="87">
        <f t="shared" si="43"/>
        <v>1.2329474</v>
      </c>
      <c r="D112" s="91">
        <f t="shared" si="22"/>
        <v>0.24658948</v>
      </c>
      <c r="E112" s="42" t="str">
        <f t="shared" si="33"/>
        <v>1</v>
      </c>
      <c r="F112" s="51">
        <f t="shared" si="23"/>
        <v>-152.797876285</v>
      </c>
      <c r="G112" s="42" t="str">
        <f t="shared" si="34"/>
        <v>0</v>
      </c>
      <c r="H112" s="51">
        <f t="shared" si="24"/>
        <v>-35.3989381425</v>
      </c>
      <c r="I112" s="42" t="str">
        <f t="shared" si="35"/>
        <v>0</v>
      </c>
      <c r="J112" s="51">
        <f t="shared" si="25"/>
        <v>89.910373882222217</v>
      </c>
      <c r="K112" s="42" t="str">
        <f t="shared" si="36"/>
        <v>0</v>
      </c>
      <c r="L112" s="51">
        <f t="shared" si="26"/>
        <v>81.483488548235314</v>
      </c>
      <c r="M112" s="55" t="str">
        <f t="shared" si="37"/>
        <v>0</v>
      </c>
      <c r="N112" s="58">
        <f t="shared" si="27"/>
        <v>0.24658948</v>
      </c>
      <c r="O112" s="59">
        <v>260</v>
      </c>
      <c r="Q112" s="53" t="str">
        <f t="shared" si="38"/>
        <v>1</v>
      </c>
      <c r="R112" s="53">
        <f t="shared" si="28"/>
        <v>1</v>
      </c>
      <c r="S112" s="53" t="str">
        <f t="shared" si="39"/>
        <v>0</v>
      </c>
      <c r="T112" s="53">
        <f t="shared" si="29"/>
        <v>0</v>
      </c>
      <c r="U112" s="53" t="str">
        <f t="shared" si="40"/>
        <v>0</v>
      </c>
      <c r="V112" s="53">
        <f t="shared" si="30"/>
        <v>0</v>
      </c>
      <c r="W112" s="53" t="str">
        <f t="shared" si="41"/>
        <v>0</v>
      </c>
      <c r="X112" s="53">
        <f t="shared" si="31"/>
        <v>0</v>
      </c>
      <c r="Y112" s="53" t="str">
        <f t="shared" si="42"/>
        <v>0</v>
      </c>
      <c r="Z112" s="53">
        <f t="shared" si="32"/>
        <v>0</v>
      </c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92">
        <f>Parâmetros!A102</f>
        <v>44201.208333333336</v>
      </c>
      <c r="B113" s="59">
        <f>Parâmetros!G102*0.04*46.0055</f>
        <v>1.1409364</v>
      </c>
      <c r="C113" s="87">
        <f t="shared" si="43"/>
        <v>1.1409364</v>
      </c>
      <c r="D113" s="91">
        <f t="shared" si="22"/>
        <v>0.22818727999999999</v>
      </c>
      <c r="E113" s="42" t="str">
        <f t="shared" si="33"/>
        <v>1</v>
      </c>
      <c r="F113" s="51">
        <f t="shared" si="23"/>
        <v>-152.88758701</v>
      </c>
      <c r="G113" s="42" t="str">
        <f t="shared" si="34"/>
        <v>0</v>
      </c>
      <c r="H113" s="51">
        <f t="shared" si="24"/>
        <v>-35.443793505000002</v>
      </c>
      <c r="I113" s="42" t="str">
        <f t="shared" si="35"/>
        <v>0</v>
      </c>
      <c r="J113" s="51">
        <f t="shared" si="25"/>
        <v>89.901399969876536</v>
      </c>
      <c r="K113" s="42" t="str">
        <f t="shared" si="36"/>
        <v>0</v>
      </c>
      <c r="L113" s="51">
        <f t="shared" si="26"/>
        <v>81.473746207058838</v>
      </c>
      <c r="M113" s="55" t="str">
        <f t="shared" si="37"/>
        <v>0</v>
      </c>
      <c r="N113" s="58">
        <f t="shared" si="27"/>
        <v>0.22818727999999999</v>
      </c>
      <c r="O113" s="59">
        <v>260</v>
      </c>
      <c r="Q113" s="53" t="str">
        <f t="shared" si="38"/>
        <v>1</v>
      </c>
      <c r="R113" s="53">
        <f t="shared" si="28"/>
        <v>1</v>
      </c>
      <c r="S113" s="53" t="str">
        <f t="shared" si="39"/>
        <v>0</v>
      </c>
      <c r="T113" s="53">
        <f t="shared" si="29"/>
        <v>0</v>
      </c>
      <c r="U113" s="53" t="str">
        <f t="shared" si="40"/>
        <v>0</v>
      </c>
      <c r="V113" s="53">
        <f t="shared" si="30"/>
        <v>0</v>
      </c>
      <c r="W113" s="53" t="str">
        <f t="shared" si="41"/>
        <v>0</v>
      </c>
      <c r="X113" s="53">
        <f t="shared" si="31"/>
        <v>0</v>
      </c>
      <c r="Y113" s="53" t="str">
        <f t="shared" si="42"/>
        <v>0</v>
      </c>
      <c r="Z113" s="53">
        <f t="shared" si="32"/>
        <v>0</v>
      </c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92">
        <f>Parâmetros!A103</f>
        <v>44201.25</v>
      </c>
      <c r="B114" s="59">
        <f>Parâmetros!G103*0.04*46.0055</f>
        <v>1.5825891999999999</v>
      </c>
      <c r="C114" s="87">
        <f t="shared" si="43"/>
        <v>1.5825891999999999</v>
      </c>
      <c r="D114" s="91">
        <f t="shared" si="22"/>
        <v>0.31651783999999994</v>
      </c>
      <c r="E114" s="42" t="str">
        <f t="shared" si="33"/>
        <v>1</v>
      </c>
      <c r="F114" s="51">
        <f t="shared" si="23"/>
        <v>-152.45697552999999</v>
      </c>
      <c r="G114" s="42" t="str">
        <f t="shared" si="34"/>
        <v>0</v>
      </c>
      <c r="H114" s="51">
        <f t="shared" si="24"/>
        <v>-35.228487764999997</v>
      </c>
      <c r="I114" s="42" t="str">
        <f t="shared" si="35"/>
        <v>0</v>
      </c>
      <c r="J114" s="51">
        <f t="shared" si="25"/>
        <v>89.944474749135793</v>
      </c>
      <c r="K114" s="42" t="str">
        <f t="shared" si="36"/>
        <v>0</v>
      </c>
      <c r="L114" s="51">
        <f t="shared" si="26"/>
        <v>81.520509444705894</v>
      </c>
      <c r="M114" s="55" t="str">
        <f t="shared" si="37"/>
        <v>0</v>
      </c>
      <c r="N114" s="58">
        <f t="shared" si="27"/>
        <v>0.31651783999999994</v>
      </c>
      <c r="O114" s="59">
        <v>260</v>
      </c>
      <c r="Q114" s="53" t="str">
        <f t="shared" si="38"/>
        <v>1</v>
      </c>
      <c r="R114" s="53">
        <f t="shared" si="28"/>
        <v>1</v>
      </c>
      <c r="S114" s="53" t="str">
        <f t="shared" si="39"/>
        <v>0</v>
      </c>
      <c r="T114" s="53">
        <f t="shared" si="29"/>
        <v>0</v>
      </c>
      <c r="U114" s="53" t="str">
        <f t="shared" si="40"/>
        <v>0</v>
      </c>
      <c r="V114" s="53">
        <f t="shared" si="30"/>
        <v>0</v>
      </c>
      <c r="W114" s="53" t="str">
        <f t="shared" si="41"/>
        <v>0</v>
      </c>
      <c r="X114" s="53">
        <f t="shared" si="31"/>
        <v>0</v>
      </c>
      <c r="Y114" s="53" t="str">
        <f t="shared" si="42"/>
        <v>0</v>
      </c>
      <c r="Z114" s="53">
        <f t="shared" si="32"/>
        <v>0</v>
      </c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92">
        <f>Parâmetros!A104</f>
        <v>44201.291666666664</v>
      </c>
      <c r="B115" s="59">
        <f>Parâmetros!G104*0.04*46.0055</f>
        <v>3.9196685999999996</v>
      </c>
      <c r="C115" s="87">
        <f t="shared" si="43"/>
        <v>3.9196685999999996</v>
      </c>
      <c r="D115" s="91">
        <f t="shared" si="22"/>
        <v>0.78393371999999983</v>
      </c>
      <c r="E115" s="42" t="str">
        <f t="shared" si="33"/>
        <v>1</v>
      </c>
      <c r="F115" s="51">
        <f t="shared" si="23"/>
        <v>-150.17832311500001</v>
      </c>
      <c r="G115" s="42" t="str">
        <f t="shared" si="34"/>
        <v>0</v>
      </c>
      <c r="H115" s="51">
        <f t="shared" si="24"/>
        <v>-34.089161557500006</v>
      </c>
      <c r="I115" s="42" t="str">
        <f t="shared" si="35"/>
        <v>0</v>
      </c>
      <c r="J115" s="51">
        <f t="shared" si="25"/>
        <v>90.172412122716054</v>
      </c>
      <c r="K115" s="42" t="str">
        <f t="shared" si="36"/>
        <v>0</v>
      </c>
      <c r="L115" s="51">
        <f t="shared" si="26"/>
        <v>81.767964910588233</v>
      </c>
      <c r="M115" s="55" t="str">
        <f t="shared" si="37"/>
        <v>0</v>
      </c>
      <c r="N115" s="58">
        <f t="shared" si="27"/>
        <v>0.78393371999999983</v>
      </c>
      <c r="O115" s="59">
        <v>260</v>
      </c>
      <c r="Q115" s="53" t="str">
        <f t="shared" si="38"/>
        <v>1</v>
      </c>
      <c r="R115" s="53">
        <f t="shared" si="28"/>
        <v>1</v>
      </c>
      <c r="S115" s="53" t="str">
        <f t="shared" si="39"/>
        <v>0</v>
      </c>
      <c r="T115" s="53">
        <f t="shared" si="29"/>
        <v>0</v>
      </c>
      <c r="U115" s="53" t="str">
        <f t="shared" si="40"/>
        <v>0</v>
      </c>
      <c r="V115" s="53">
        <f t="shared" si="30"/>
        <v>0</v>
      </c>
      <c r="W115" s="53" t="str">
        <f t="shared" si="41"/>
        <v>0</v>
      </c>
      <c r="X115" s="53">
        <f t="shared" si="31"/>
        <v>0</v>
      </c>
      <c r="Y115" s="53" t="str">
        <f t="shared" si="42"/>
        <v>0</v>
      </c>
      <c r="Z115" s="53">
        <f t="shared" si="32"/>
        <v>0</v>
      </c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92">
        <f>Parâmetros!A105</f>
        <v>44201.333333333336</v>
      </c>
      <c r="B116" s="59">
        <f>Parâmetros!G105*0.04*46.0055</f>
        <v>9.0354802000000003</v>
      </c>
      <c r="C116" s="87">
        <f t="shared" si="43"/>
        <v>9.0354802000000003</v>
      </c>
      <c r="D116" s="91">
        <f t="shared" si="22"/>
        <v>1.80709604</v>
      </c>
      <c r="E116" s="42" t="str">
        <f t="shared" si="33"/>
        <v>1</v>
      </c>
      <c r="F116" s="51">
        <f t="shared" si="23"/>
        <v>-145.19040680500001</v>
      </c>
      <c r="G116" s="42" t="str">
        <f t="shared" si="34"/>
        <v>0</v>
      </c>
      <c r="H116" s="51">
        <f t="shared" si="24"/>
        <v>-31.595203402500005</v>
      </c>
      <c r="I116" s="42" t="str">
        <f t="shared" si="35"/>
        <v>0</v>
      </c>
      <c r="J116" s="51">
        <f t="shared" si="25"/>
        <v>90.671361649135804</v>
      </c>
      <c r="K116" s="42" t="str">
        <f t="shared" si="36"/>
        <v>0</v>
      </c>
      <c r="L116" s="51">
        <f t="shared" si="26"/>
        <v>82.309639079999997</v>
      </c>
      <c r="M116" s="55" t="str">
        <f t="shared" si="37"/>
        <v>0</v>
      </c>
      <c r="N116" s="58">
        <f t="shared" si="27"/>
        <v>1.80709604</v>
      </c>
      <c r="O116" s="59">
        <v>260</v>
      </c>
      <c r="Q116" s="53" t="str">
        <f t="shared" si="38"/>
        <v>1</v>
      </c>
      <c r="R116" s="53">
        <f t="shared" si="28"/>
        <v>1</v>
      </c>
      <c r="S116" s="53" t="str">
        <f t="shared" si="39"/>
        <v>0</v>
      </c>
      <c r="T116" s="53">
        <f t="shared" si="29"/>
        <v>0</v>
      </c>
      <c r="U116" s="53" t="str">
        <f t="shared" si="40"/>
        <v>0</v>
      </c>
      <c r="V116" s="53">
        <f t="shared" si="30"/>
        <v>0</v>
      </c>
      <c r="W116" s="53" t="str">
        <f t="shared" si="41"/>
        <v>0</v>
      </c>
      <c r="X116" s="53">
        <f t="shared" si="31"/>
        <v>0</v>
      </c>
      <c r="Y116" s="53" t="str">
        <f t="shared" si="42"/>
        <v>0</v>
      </c>
      <c r="Z116" s="53">
        <f t="shared" si="32"/>
        <v>0</v>
      </c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92">
        <f>Parâmetros!A106</f>
        <v>44201.375</v>
      </c>
      <c r="B117" s="59">
        <f>Parâmetros!G106*0.04*46.0055</f>
        <v>11.151733199999999</v>
      </c>
      <c r="C117" s="87">
        <f t="shared" si="43"/>
        <v>11.151733199999999</v>
      </c>
      <c r="D117" s="91">
        <f t="shared" si="22"/>
        <v>2.2303466399999996</v>
      </c>
      <c r="E117" s="42" t="str">
        <f t="shared" si="33"/>
        <v>1</v>
      </c>
      <c r="F117" s="51">
        <f t="shared" si="23"/>
        <v>-143.12706012999999</v>
      </c>
      <c r="G117" s="42" t="str">
        <f t="shared" si="34"/>
        <v>0</v>
      </c>
      <c r="H117" s="51">
        <f t="shared" si="24"/>
        <v>-30.563530064999995</v>
      </c>
      <c r="I117" s="42" t="str">
        <f t="shared" si="35"/>
        <v>0</v>
      </c>
      <c r="J117" s="51">
        <f t="shared" si="25"/>
        <v>90.877761633086422</v>
      </c>
      <c r="K117" s="42" t="str">
        <f t="shared" si="36"/>
        <v>0</v>
      </c>
      <c r="L117" s="51">
        <f t="shared" si="26"/>
        <v>82.533712927058843</v>
      </c>
      <c r="M117" s="55" t="str">
        <f t="shared" si="37"/>
        <v>0</v>
      </c>
      <c r="N117" s="58">
        <f t="shared" si="27"/>
        <v>2.2303466399999996</v>
      </c>
      <c r="O117" s="59">
        <v>260</v>
      </c>
      <c r="Q117" s="53" t="str">
        <f t="shared" si="38"/>
        <v>1</v>
      </c>
      <c r="R117" s="53">
        <f t="shared" si="28"/>
        <v>1</v>
      </c>
      <c r="S117" s="53" t="str">
        <f t="shared" si="39"/>
        <v>0</v>
      </c>
      <c r="T117" s="53">
        <f t="shared" si="29"/>
        <v>0</v>
      </c>
      <c r="U117" s="53" t="str">
        <f t="shared" si="40"/>
        <v>0</v>
      </c>
      <c r="V117" s="53">
        <f t="shared" si="30"/>
        <v>0</v>
      </c>
      <c r="W117" s="53" t="str">
        <f t="shared" si="41"/>
        <v>0</v>
      </c>
      <c r="X117" s="53">
        <f t="shared" si="31"/>
        <v>0</v>
      </c>
      <c r="Y117" s="53" t="str">
        <f t="shared" si="42"/>
        <v>0</v>
      </c>
      <c r="Z117" s="53">
        <f t="shared" si="32"/>
        <v>0</v>
      </c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92">
        <f>Parâmetros!A107</f>
        <v>44201.416666666664</v>
      </c>
      <c r="B118" s="59">
        <f>Parâmetros!G107*0.04*46.0055</f>
        <v>9.9003835999999996</v>
      </c>
      <c r="C118" s="87">
        <f t="shared" si="43"/>
        <v>9.9003835999999996</v>
      </c>
      <c r="D118" s="91">
        <f t="shared" si="22"/>
        <v>1.98007672</v>
      </c>
      <c r="E118" s="42" t="str">
        <f t="shared" si="33"/>
        <v>1</v>
      </c>
      <c r="F118" s="51">
        <f t="shared" si="23"/>
        <v>-144.34712598999999</v>
      </c>
      <c r="G118" s="42" t="str">
        <f t="shared" si="34"/>
        <v>0</v>
      </c>
      <c r="H118" s="51">
        <f t="shared" si="24"/>
        <v>-31.173562994999997</v>
      </c>
      <c r="I118" s="42" t="str">
        <f t="shared" si="35"/>
        <v>0</v>
      </c>
      <c r="J118" s="51">
        <f t="shared" si="25"/>
        <v>90.755716425185184</v>
      </c>
      <c r="K118" s="42" t="str">
        <f t="shared" si="36"/>
        <v>0</v>
      </c>
      <c r="L118" s="51">
        <f t="shared" si="26"/>
        <v>82.401217087058811</v>
      </c>
      <c r="M118" s="55" t="str">
        <f t="shared" si="37"/>
        <v>0</v>
      </c>
      <c r="N118" s="58">
        <f t="shared" si="27"/>
        <v>1.98007672</v>
      </c>
      <c r="O118" s="59">
        <v>260</v>
      </c>
      <c r="Q118" s="53" t="str">
        <f t="shared" si="38"/>
        <v>1</v>
      </c>
      <c r="R118" s="53">
        <f t="shared" si="28"/>
        <v>1</v>
      </c>
      <c r="S118" s="53" t="str">
        <f t="shared" si="39"/>
        <v>0</v>
      </c>
      <c r="T118" s="53">
        <f t="shared" si="29"/>
        <v>0</v>
      </c>
      <c r="U118" s="53" t="str">
        <f t="shared" si="40"/>
        <v>0</v>
      </c>
      <c r="V118" s="53">
        <f t="shared" si="30"/>
        <v>0</v>
      </c>
      <c r="W118" s="53" t="str">
        <f t="shared" si="41"/>
        <v>0</v>
      </c>
      <c r="X118" s="53">
        <f t="shared" si="31"/>
        <v>0</v>
      </c>
      <c r="Y118" s="53" t="str">
        <f t="shared" si="42"/>
        <v>0</v>
      </c>
      <c r="Z118" s="53">
        <f t="shared" si="32"/>
        <v>0</v>
      </c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92">
        <f>Parâmetros!A108</f>
        <v>44201.458333333336</v>
      </c>
      <c r="B119" s="59">
        <f>Parâmetros!G108*0.04*46.0055</f>
        <v>6.5879875999999991</v>
      </c>
      <c r="C119" s="87">
        <f t="shared" si="43"/>
        <v>6.5879875999999991</v>
      </c>
      <c r="D119" s="91">
        <f t="shared" si="22"/>
        <v>1.3175975199999999</v>
      </c>
      <c r="E119" s="42" t="str">
        <f t="shared" si="33"/>
        <v>1</v>
      </c>
      <c r="F119" s="51">
        <f t="shared" si="23"/>
        <v>-147.57671209</v>
      </c>
      <c r="G119" s="42" t="str">
        <f t="shared" si="34"/>
        <v>0</v>
      </c>
      <c r="H119" s="51">
        <f t="shared" si="24"/>
        <v>-32.788356045</v>
      </c>
      <c r="I119" s="42" t="str">
        <f t="shared" si="35"/>
        <v>0</v>
      </c>
      <c r="J119" s="51">
        <f t="shared" si="25"/>
        <v>90.432655580740743</v>
      </c>
      <c r="K119" s="42" t="str">
        <f t="shared" si="36"/>
        <v>0</v>
      </c>
      <c r="L119" s="51">
        <f t="shared" si="26"/>
        <v>82.050492804705868</v>
      </c>
      <c r="M119" s="55" t="str">
        <f t="shared" si="37"/>
        <v>0</v>
      </c>
      <c r="N119" s="58">
        <f t="shared" si="27"/>
        <v>1.3175975199999999</v>
      </c>
      <c r="O119" s="59">
        <v>260</v>
      </c>
      <c r="Q119" s="53" t="str">
        <f t="shared" si="38"/>
        <v>1</v>
      </c>
      <c r="R119" s="53">
        <f t="shared" si="28"/>
        <v>1</v>
      </c>
      <c r="S119" s="53" t="str">
        <f t="shared" si="39"/>
        <v>0</v>
      </c>
      <c r="T119" s="53">
        <f t="shared" si="29"/>
        <v>0</v>
      </c>
      <c r="U119" s="53" t="str">
        <f t="shared" si="40"/>
        <v>0</v>
      </c>
      <c r="V119" s="53">
        <f t="shared" si="30"/>
        <v>0</v>
      </c>
      <c r="W119" s="53" t="str">
        <f t="shared" si="41"/>
        <v>0</v>
      </c>
      <c r="X119" s="53">
        <f t="shared" si="31"/>
        <v>0</v>
      </c>
      <c r="Y119" s="53" t="str">
        <f t="shared" si="42"/>
        <v>0</v>
      </c>
      <c r="Z119" s="53">
        <f t="shared" si="32"/>
        <v>0</v>
      </c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92">
        <f>Parâmetros!A109</f>
        <v>44201.5</v>
      </c>
      <c r="B120" s="59">
        <f>Parâmetros!G109*0.04*46.0055</f>
        <v>3.8644620000000001</v>
      </c>
      <c r="C120" s="87">
        <f t="shared" si="43"/>
        <v>3.8644620000000001</v>
      </c>
      <c r="D120" s="91">
        <f t="shared" si="22"/>
        <v>0.77289239999999992</v>
      </c>
      <c r="E120" s="42" t="str">
        <f t="shared" si="33"/>
        <v>1</v>
      </c>
      <c r="F120" s="51">
        <f t="shared" si="23"/>
        <v>-150.23214954999997</v>
      </c>
      <c r="G120" s="42" t="str">
        <f t="shared" si="34"/>
        <v>0</v>
      </c>
      <c r="H120" s="51">
        <f t="shared" si="24"/>
        <v>-34.116074774999987</v>
      </c>
      <c r="I120" s="42" t="str">
        <f t="shared" si="35"/>
        <v>0</v>
      </c>
      <c r="J120" s="51">
        <f t="shared" si="25"/>
        <v>90.16702777530864</v>
      </c>
      <c r="K120" s="42" t="str">
        <f t="shared" si="36"/>
        <v>0</v>
      </c>
      <c r="L120" s="51">
        <f t="shared" si="26"/>
        <v>81.762119505882353</v>
      </c>
      <c r="M120" s="55" t="str">
        <f t="shared" si="37"/>
        <v>0</v>
      </c>
      <c r="N120" s="58">
        <f t="shared" si="27"/>
        <v>0.77289239999999992</v>
      </c>
      <c r="O120" s="59">
        <v>260</v>
      </c>
      <c r="Q120" s="53" t="str">
        <f t="shared" si="38"/>
        <v>1</v>
      </c>
      <c r="R120" s="53">
        <f t="shared" si="28"/>
        <v>1</v>
      </c>
      <c r="S120" s="53" t="str">
        <f t="shared" si="39"/>
        <v>0</v>
      </c>
      <c r="T120" s="53">
        <f t="shared" si="29"/>
        <v>0</v>
      </c>
      <c r="U120" s="53" t="str">
        <f t="shared" si="40"/>
        <v>0</v>
      </c>
      <c r="V120" s="53">
        <f t="shared" si="30"/>
        <v>0</v>
      </c>
      <c r="W120" s="53" t="str">
        <f t="shared" si="41"/>
        <v>0</v>
      </c>
      <c r="X120" s="53">
        <f t="shared" si="31"/>
        <v>0</v>
      </c>
      <c r="Y120" s="53" t="str">
        <f t="shared" si="42"/>
        <v>0</v>
      </c>
      <c r="Z120" s="53">
        <f t="shared" si="32"/>
        <v>0</v>
      </c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92">
        <f>Parâmetros!A110</f>
        <v>44201.541666666664</v>
      </c>
      <c r="B121" s="59">
        <f>Parâmetros!G110*0.04*46.0055</f>
        <v>3.3123960000000001</v>
      </c>
      <c r="C121" s="87">
        <f t="shared" si="43"/>
        <v>3.3123960000000001</v>
      </c>
      <c r="D121" s="91">
        <f t="shared" si="22"/>
        <v>0.66247920000000005</v>
      </c>
      <c r="E121" s="42" t="str">
        <f t="shared" si="33"/>
        <v>1</v>
      </c>
      <c r="F121" s="51">
        <f t="shared" si="23"/>
        <v>-150.77041389999999</v>
      </c>
      <c r="G121" s="42" t="str">
        <f t="shared" si="34"/>
        <v>0</v>
      </c>
      <c r="H121" s="51">
        <f t="shared" si="24"/>
        <v>-34.385206949999997</v>
      </c>
      <c r="I121" s="42" t="str">
        <f t="shared" si="35"/>
        <v>0</v>
      </c>
      <c r="J121" s="51">
        <f t="shared" si="25"/>
        <v>90.113184301234568</v>
      </c>
      <c r="K121" s="42" t="str">
        <f t="shared" si="36"/>
        <v>0</v>
      </c>
      <c r="L121" s="51">
        <f t="shared" si="26"/>
        <v>81.703665458823536</v>
      </c>
      <c r="M121" s="55" t="str">
        <f t="shared" si="37"/>
        <v>0</v>
      </c>
      <c r="N121" s="58">
        <f t="shared" si="27"/>
        <v>0.66247920000000005</v>
      </c>
      <c r="O121" s="59">
        <v>260</v>
      </c>
      <c r="Q121" s="53" t="str">
        <f t="shared" si="38"/>
        <v>1</v>
      </c>
      <c r="R121" s="53">
        <f t="shared" si="28"/>
        <v>1</v>
      </c>
      <c r="S121" s="53" t="str">
        <f t="shared" si="39"/>
        <v>0</v>
      </c>
      <c r="T121" s="53">
        <f t="shared" si="29"/>
        <v>0</v>
      </c>
      <c r="U121" s="53" t="str">
        <f t="shared" si="40"/>
        <v>0</v>
      </c>
      <c r="V121" s="53">
        <f t="shared" si="30"/>
        <v>0</v>
      </c>
      <c r="W121" s="53" t="str">
        <f t="shared" si="41"/>
        <v>0</v>
      </c>
      <c r="X121" s="53">
        <f t="shared" si="31"/>
        <v>0</v>
      </c>
      <c r="Y121" s="53" t="str">
        <f t="shared" si="42"/>
        <v>0</v>
      </c>
      <c r="Z121" s="53">
        <f t="shared" si="32"/>
        <v>0</v>
      </c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92">
        <f>Parâmetros!A111</f>
        <v>44201.583333333336</v>
      </c>
      <c r="B122" s="59">
        <f>Parâmetros!G111*0.04*46.0055</f>
        <v>2.9259498000000002</v>
      </c>
      <c r="C122" s="87">
        <f t="shared" si="43"/>
        <v>2.9259498000000002</v>
      </c>
      <c r="D122" s="91">
        <f t="shared" si="22"/>
        <v>0.58518996000000001</v>
      </c>
      <c r="E122" s="42" t="str">
        <f t="shared" si="33"/>
        <v>1</v>
      </c>
      <c r="F122" s="51">
        <f t="shared" si="23"/>
        <v>-151.14719894499999</v>
      </c>
      <c r="G122" s="42" t="str">
        <f t="shared" si="34"/>
        <v>0</v>
      </c>
      <c r="H122" s="51">
        <f t="shared" si="24"/>
        <v>-34.573599472499993</v>
      </c>
      <c r="I122" s="42" t="str">
        <f t="shared" si="35"/>
        <v>0</v>
      </c>
      <c r="J122" s="51">
        <f t="shared" si="25"/>
        <v>90.075493869382711</v>
      </c>
      <c r="K122" s="42" t="str">
        <f t="shared" si="36"/>
        <v>0</v>
      </c>
      <c r="L122" s="51">
        <f t="shared" si="26"/>
        <v>81.662747625882346</v>
      </c>
      <c r="M122" s="55" t="str">
        <f t="shared" si="37"/>
        <v>0</v>
      </c>
      <c r="N122" s="58">
        <f t="shared" si="27"/>
        <v>0.58518996000000001</v>
      </c>
      <c r="O122" s="59">
        <v>260</v>
      </c>
      <c r="Q122" s="53" t="str">
        <f t="shared" si="38"/>
        <v>1</v>
      </c>
      <c r="R122" s="53">
        <f t="shared" si="28"/>
        <v>1</v>
      </c>
      <c r="S122" s="53" t="str">
        <f t="shared" si="39"/>
        <v>0</v>
      </c>
      <c r="T122" s="53">
        <f t="shared" si="29"/>
        <v>0</v>
      </c>
      <c r="U122" s="53" t="str">
        <f t="shared" si="40"/>
        <v>0</v>
      </c>
      <c r="V122" s="53">
        <f t="shared" si="30"/>
        <v>0</v>
      </c>
      <c r="W122" s="53" t="str">
        <f t="shared" si="41"/>
        <v>0</v>
      </c>
      <c r="X122" s="53">
        <f t="shared" si="31"/>
        <v>0</v>
      </c>
      <c r="Y122" s="53" t="str">
        <f t="shared" si="42"/>
        <v>0</v>
      </c>
      <c r="Z122" s="53">
        <f t="shared" si="32"/>
        <v>0</v>
      </c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92">
        <f>Parâmetros!A112</f>
        <v>44201.625</v>
      </c>
      <c r="B123" s="59">
        <f>Parâmetros!G112*0.04*46.0055</f>
        <v>3.7356465999999995</v>
      </c>
      <c r="C123" s="87">
        <f t="shared" si="43"/>
        <v>3.7356465999999995</v>
      </c>
      <c r="D123" s="91">
        <f t="shared" si="22"/>
        <v>0.74712931999999999</v>
      </c>
      <c r="E123" s="42" t="str">
        <f t="shared" si="33"/>
        <v>1</v>
      </c>
      <c r="F123" s="51">
        <f t="shared" si="23"/>
        <v>-150.35774456500002</v>
      </c>
      <c r="G123" s="42" t="str">
        <f t="shared" si="34"/>
        <v>0</v>
      </c>
      <c r="H123" s="51">
        <f t="shared" si="24"/>
        <v>-34.178872282500009</v>
      </c>
      <c r="I123" s="42" t="str">
        <f t="shared" si="35"/>
        <v>0</v>
      </c>
      <c r="J123" s="51">
        <f t="shared" si="25"/>
        <v>90.154464298024692</v>
      </c>
      <c r="K123" s="42" t="str">
        <f t="shared" si="36"/>
        <v>0</v>
      </c>
      <c r="L123" s="51">
        <f t="shared" si="26"/>
        <v>81.748480228235309</v>
      </c>
      <c r="M123" s="55" t="str">
        <f t="shared" si="37"/>
        <v>0</v>
      </c>
      <c r="N123" s="58">
        <f t="shared" si="27"/>
        <v>0.74712931999999999</v>
      </c>
      <c r="O123" s="59">
        <v>260</v>
      </c>
      <c r="Q123" s="53" t="str">
        <f t="shared" si="38"/>
        <v>1</v>
      </c>
      <c r="R123" s="53">
        <f t="shared" si="28"/>
        <v>1</v>
      </c>
      <c r="S123" s="53" t="str">
        <f t="shared" si="39"/>
        <v>0</v>
      </c>
      <c r="T123" s="53">
        <f t="shared" si="29"/>
        <v>0</v>
      </c>
      <c r="U123" s="53" t="str">
        <f t="shared" si="40"/>
        <v>0</v>
      </c>
      <c r="V123" s="53">
        <f t="shared" si="30"/>
        <v>0</v>
      </c>
      <c r="W123" s="53" t="str">
        <f t="shared" si="41"/>
        <v>0</v>
      </c>
      <c r="X123" s="53">
        <f t="shared" si="31"/>
        <v>0</v>
      </c>
      <c r="Y123" s="53" t="str">
        <f t="shared" si="42"/>
        <v>0</v>
      </c>
      <c r="Z123" s="53">
        <f t="shared" si="32"/>
        <v>0</v>
      </c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92">
        <f>Parâmetros!A113</f>
        <v>44201.666666666664</v>
      </c>
      <c r="B124" s="59">
        <f>Parâmetros!G113*0.04*46.0055</f>
        <v>3.128374</v>
      </c>
      <c r="C124" s="87">
        <f t="shared" si="43"/>
        <v>3.128374</v>
      </c>
      <c r="D124" s="91">
        <f t="shared" si="22"/>
        <v>0.62567479999999998</v>
      </c>
      <c r="E124" s="42" t="str">
        <f t="shared" si="33"/>
        <v>1</v>
      </c>
      <c r="F124" s="51">
        <f t="shared" si="23"/>
        <v>-150.94983535</v>
      </c>
      <c r="G124" s="42" t="str">
        <f t="shared" si="34"/>
        <v>0</v>
      </c>
      <c r="H124" s="51">
        <f t="shared" si="24"/>
        <v>-34.474917675</v>
      </c>
      <c r="I124" s="42" t="str">
        <f t="shared" si="35"/>
        <v>0</v>
      </c>
      <c r="J124" s="51">
        <f t="shared" si="25"/>
        <v>90.095236476543207</v>
      </c>
      <c r="K124" s="42" t="str">
        <f t="shared" si="36"/>
        <v>0</v>
      </c>
      <c r="L124" s="51">
        <f t="shared" si="26"/>
        <v>81.684180776470569</v>
      </c>
      <c r="M124" s="55" t="str">
        <f t="shared" si="37"/>
        <v>0</v>
      </c>
      <c r="N124" s="58">
        <f t="shared" si="27"/>
        <v>0.62567479999999998</v>
      </c>
      <c r="O124" s="59">
        <v>260</v>
      </c>
      <c r="Q124" s="53" t="str">
        <f t="shared" si="38"/>
        <v>1</v>
      </c>
      <c r="R124" s="53">
        <f t="shared" si="28"/>
        <v>1</v>
      </c>
      <c r="S124" s="53" t="str">
        <f t="shared" si="39"/>
        <v>0</v>
      </c>
      <c r="T124" s="53">
        <f t="shared" si="29"/>
        <v>0</v>
      </c>
      <c r="U124" s="53" t="str">
        <f t="shared" si="40"/>
        <v>0</v>
      </c>
      <c r="V124" s="53">
        <f t="shared" si="30"/>
        <v>0</v>
      </c>
      <c r="W124" s="53" t="str">
        <f t="shared" si="41"/>
        <v>0</v>
      </c>
      <c r="X124" s="53">
        <f t="shared" si="31"/>
        <v>0</v>
      </c>
      <c r="Y124" s="53" t="str">
        <f t="shared" si="42"/>
        <v>0</v>
      </c>
      <c r="Z124" s="53">
        <f t="shared" si="32"/>
        <v>0</v>
      </c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92">
        <f>Parâmetros!A114</f>
        <v>44201.708333333336</v>
      </c>
      <c r="B125" s="59">
        <f>Parâmetros!G114*0.04*46.0055</f>
        <v>3.4596136</v>
      </c>
      <c r="C125" s="87">
        <f t="shared" si="43"/>
        <v>3.4596136</v>
      </c>
      <c r="D125" s="91">
        <f t="shared" si="22"/>
        <v>0.69192271999999999</v>
      </c>
      <c r="E125" s="42" t="str">
        <f t="shared" si="33"/>
        <v>1</v>
      </c>
      <c r="F125" s="51">
        <f t="shared" si="23"/>
        <v>-150.62687674</v>
      </c>
      <c r="G125" s="42" t="str">
        <f t="shared" si="34"/>
        <v>0</v>
      </c>
      <c r="H125" s="51">
        <f t="shared" si="24"/>
        <v>-34.31343837</v>
      </c>
      <c r="I125" s="42" t="str">
        <f t="shared" si="35"/>
        <v>0</v>
      </c>
      <c r="J125" s="51">
        <f t="shared" si="25"/>
        <v>90.127542560987649</v>
      </c>
      <c r="K125" s="42" t="str">
        <f t="shared" si="36"/>
        <v>0</v>
      </c>
      <c r="L125" s="51">
        <f t="shared" si="26"/>
        <v>81.719253204705893</v>
      </c>
      <c r="M125" s="55" t="str">
        <f t="shared" si="37"/>
        <v>0</v>
      </c>
      <c r="N125" s="58">
        <f t="shared" si="27"/>
        <v>0.69192271999999999</v>
      </c>
      <c r="O125" s="59">
        <v>260</v>
      </c>
      <c r="Q125" s="53" t="str">
        <f t="shared" si="38"/>
        <v>1</v>
      </c>
      <c r="R125" s="53">
        <f t="shared" si="28"/>
        <v>1</v>
      </c>
      <c r="S125" s="53" t="str">
        <f t="shared" si="39"/>
        <v>0</v>
      </c>
      <c r="T125" s="53">
        <f t="shared" si="29"/>
        <v>0</v>
      </c>
      <c r="U125" s="53" t="str">
        <f t="shared" si="40"/>
        <v>0</v>
      </c>
      <c r="V125" s="53">
        <f t="shared" si="30"/>
        <v>0</v>
      </c>
      <c r="W125" s="53" t="str">
        <f t="shared" si="41"/>
        <v>0</v>
      </c>
      <c r="X125" s="53">
        <f t="shared" si="31"/>
        <v>0</v>
      </c>
      <c r="Y125" s="53" t="str">
        <f t="shared" si="42"/>
        <v>0</v>
      </c>
      <c r="Z125" s="53">
        <f t="shared" si="32"/>
        <v>0</v>
      </c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92">
        <f>Parâmetros!A115</f>
        <v>44201.75</v>
      </c>
      <c r="B126" s="59">
        <f>Parâmetros!G115*0.04*46.0055</f>
        <v>4.3613214000000005</v>
      </c>
      <c r="C126" s="87">
        <f t="shared" si="43"/>
        <v>4.3613214000000005</v>
      </c>
      <c r="D126" s="91">
        <f t="shared" si="22"/>
        <v>0.87226428000000011</v>
      </c>
      <c r="E126" s="42" t="str">
        <f t="shared" si="33"/>
        <v>1</v>
      </c>
      <c r="F126" s="51">
        <f t="shared" si="23"/>
        <v>-149.74771163499997</v>
      </c>
      <c r="G126" s="42" t="str">
        <f t="shared" si="34"/>
        <v>0</v>
      </c>
      <c r="H126" s="51">
        <f t="shared" si="24"/>
        <v>-33.873855817499987</v>
      </c>
      <c r="I126" s="42" t="str">
        <f t="shared" si="35"/>
        <v>0</v>
      </c>
      <c r="J126" s="51">
        <f t="shared" si="25"/>
        <v>90.215486901975311</v>
      </c>
      <c r="K126" s="42" t="str">
        <f t="shared" si="36"/>
        <v>0</v>
      </c>
      <c r="L126" s="51">
        <f t="shared" si="26"/>
        <v>81.814728148235289</v>
      </c>
      <c r="M126" s="55" t="str">
        <f t="shared" si="37"/>
        <v>0</v>
      </c>
      <c r="N126" s="58">
        <f t="shared" si="27"/>
        <v>0.87226428000000011</v>
      </c>
      <c r="O126" s="59">
        <v>260</v>
      </c>
      <c r="Q126" s="53" t="str">
        <f t="shared" si="38"/>
        <v>1</v>
      </c>
      <c r="R126" s="53">
        <f t="shared" si="28"/>
        <v>1</v>
      </c>
      <c r="S126" s="53" t="str">
        <f t="shared" si="39"/>
        <v>0</v>
      </c>
      <c r="T126" s="53">
        <f t="shared" si="29"/>
        <v>0</v>
      </c>
      <c r="U126" s="53" t="str">
        <f t="shared" si="40"/>
        <v>0</v>
      </c>
      <c r="V126" s="53">
        <f t="shared" si="30"/>
        <v>0</v>
      </c>
      <c r="W126" s="53" t="str">
        <f t="shared" si="41"/>
        <v>0</v>
      </c>
      <c r="X126" s="53">
        <f t="shared" si="31"/>
        <v>0</v>
      </c>
      <c r="Y126" s="53" t="str">
        <f t="shared" si="42"/>
        <v>0</v>
      </c>
      <c r="Z126" s="53">
        <f t="shared" si="32"/>
        <v>0</v>
      </c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92">
        <f>Parâmetros!A116</f>
        <v>44201.791666666664</v>
      </c>
      <c r="B127" s="59">
        <f>Parâmetros!G116*0.04*46.0055</f>
        <v>8.5202185999999998</v>
      </c>
      <c r="C127" s="87">
        <f t="shared" si="43"/>
        <v>8.5202185999999998</v>
      </c>
      <c r="D127" s="91">
        <f t="shared" si="22"/>
        <v>1.70404372</v>
      </c>
      <c r="E127" s="42" t="str">
        <f t="shared" si="33"/>
        <v>1</v>
      </c>
      <c r="F127" s="51">
        <f t="shared" si="23"/>
        <v>-145.69278686499999</v>
      </c>
      <c r="G127" s="42" t="str">
        <f t="shared" si="34"/>
        <v>0</v>
      </c>
      <c r="H127" s="51">
        <f t="shared" si="24"/>
        <v>-31.846393432499994</v>
      </c>
      <c r="I127" s="42" t="str">
        <f t="shared" si="35"/>
        <v>0</v>
      </c>
      <c r="J127" s="51">
        <f t="shared" si="25"/>
        <v>90.621107739999999</v>
      </c>
      <c r="K127" s="42" t="str">
        <f t="shared" si="36"/>
        <v>0</v>
      </c>
      <c r="L127" s="51">
        <f t="shared" si="26"/>
        <v>82.255081969411748</v>
      </c>
      <c r="M127" s="55" t="str">
        <f t="shared" si="37"/>
        <v>0</v>
      </c>
      <c r="N127" s="58">
        <f t="shared" si="27"/>
        <v>1.70404372</v>
      </c>
      <c r="O127" s="59">
        <v>260</v>
      </c>
      <c r="Q127" s="53" t="str">
        <f t="shared" si="38"/>
        <v>1</v>
      </c>
      <c r="R127" s="53">
        <f t="shared" si="28"/>
        <v>1</v>
      </c>
      <c r="S127" s="53" t="str">
        <f t="shared" si="39"/>
        <v>0</v>
      </c>
      <c r="T127" s="53">
        <f t="shared" si="29"/>
        <v>0</v>
      </c>
      <c r="U127" s="53" t="str">
        <f t="shared" si="40"/>
        <v>0</v>
      </c>
      <c r="V127" s="53">
        <f t="shared" si="30"/>
        <v>0</v>
      </c>
      <c r="W127" s="53" t="str">
        <f t="shared" si="41"/>
        <v>0</v>
      </c>
      <c r="X127" s="53">
        <f t="shared" si="31"/>
        <v>0</v>
      </c>
      <c r="Y127" s="53" t="str">
        <f t="shared" si="42"/>
        <v>0</v>
      </c>
      <c r="Z127" s="53">
        <f t="shared" si="32"/>
        <v>0</v>
      </c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92">
        <f>Parâmetros!A117</f>
        <v>44201.833333333336</v>
      </c>
      <c r="B128" s="59">
        <f>Parâmetros!G117*0.04*46.0055</f>
        <v>11.501374999999999</v>
      </c>
      <c r="C128" s="87">
        <f t="shared" si="43"/>
        <v>11.501374999999999</v>
      </c>
      <c r="D128" s="91">
        <f t="shared" si="22"/>
        <v>2.3002750000000001</v>
      </c>
      <c r="E128" s="42" t="str">
        <f t="shared" si="33"/>
        <v>1</v>
      </c>
      <c r="F128" s="51">
        <f t="shared" si="23"/>
        <v>-142.78615937500001</v>
      </c>
      <c r="G128" s="42" t="str">
        <f t="shared" si="34"/>
        <v>0</v>
      </c>
      <c r="H128" s="51">
        <f t="shared" si="24"/>
        <v>-30.393079687500006</v>
      </c>
      <c r="I128" s="42" t="str">
        <f t="shared" si="35"/>
        <v>0</v>
      </c>
      <c r="J128" s="51">
        <f t="shared" si="25"/>
        <v>90.911862499999998</v>
      </c>
      <c r="K128" s="42" t="str">
        <f t="shared" si="36"/>
        <v>0</v>
      </c>
      <c r="L128" s="51">
        <f t="shared" si="26"/>
        <v>82.570733823529423</v>
      </c>
      <c r="M128" s="55" t="str">
        <f t="shared" si="37"/>
        <v>0</v>
      </c>
      <c r="N128" s="58">
        <f t="shared" si="27"/>
        <v>2.3002750000000001</v>
      </c>
      <c r="O128" s="59">
        <v>260</v>
      </c>
      <c r="Q128" s="53" t="str">
        <f t="shared" si="38"/>
        <v>1</v>
      </c>
      <c r="R128" s="53">
        <f t="shared" si="28"/>
        <v>1</v>
      </c>
      <c r="S128" s="53" t="str">
        <f t="shared" si="39"/>
        <v>0</v>
      </c>
      <c r="T128" s="53">
        <f t="shared" si="29"/>
        <v>0</v>
      </c>
      <c r="U128" s="53" t="str">
        <f t="shared" si="40"/>
        <v>0</v>
      </c>
      <c r="V128" s="53">
        <f t="shared" si="30"/>
        <v>0</v>
      </c>
      <c r="W128" s="53" t="str">
        <f t="shared" si="41"/>
        <v>0</v>
      </c>
      <c r="X128" s="53">
        <f t="shared" si="31"/>
        <v>0</v>
      </c>
      <c r="Y128" s="53" t="str">
        <f t="shared" si="42"/>
        <v>0</v>
      </c>
      <c r="Z128" s="53">
        <f t="shared" si="32"/>
        <v>0</v>
      </c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92">
        <f>Parâmetros!A118</f>
        <v>44201.875</v>
      </c>
      <c r="B129" s="59">
        <f>Parâmetros!G118*0.04*46.0055</f>
        <v>7.3608799999999999</v>
      </c>
      <c r="C129" s="87">
        <f t="shared" si="43"/>
        <v>7.3608799999999999</v>
      </c>
      <c r="D129" s="91">
        <f t="shared" si="22"/>
        <v>1.4721760000000002</v>
      </c>
      <c r="E129" s="42" t="str">
        <f t="shared" si="33"/>
        <v>1</v>
      </c>
      <c r="F129" s="51">
        <f t="shared" si="23"/>
        <v>-146.82314199999999</v>
      </c>
      <c r="G129" s="42" t="str">
        <f t="shared" si="34"/>
        <v>0</v>
      </c>
      <c r="H129" s="51">
        <f t="shared" si="24"/>
        <v>-32.411570999999995</v>
      </c>
      <c r="I129" s="42" t="str">
        <f t="shared" si="35"/>
        <v>0</v>
      </c>
      <c r="J129" s="51">
        <f t="shared" si="25"/>
        <v>90.508036444444443</v>
      </c>
      <c r="K129" s="42" t="str">
        <f t="shared" si="36"/>
        <v>0</v>
      </c>
      <c r="L129" s="51">
        <f t="shared" si="26"/>
        <v>82.13232847058822</v>
      </c>
      <c r="M129" s="55" t="str">
        <f t="shared" si="37"/>
        <v>0</v>
      </c>
      <c r="N129" s="58">
        <f t="shared" si="27"/>
        <v>1.4721760000000002</v>
      </c>
      <c r="O129" s="59">
        <v>260</v>
      </c>
      <c r="Q129" s="53" t="str">
        <f t="shared" si="38"/>
        <v>1</v>
      </c>
      <c r="R129" s="53">
        <f t="shared" si="28"/>
        <v>1</v>
      </c>
      <c r="S129" s="53" t="str">
        <f t="shared" si="39"/>
        <v>0</v>
      </c>
      <c r="T129" s="53">
        <f t="shared" si="29"/>
        <v>0</v>
      </c>
      <c r="U129" s="53" t="str">
        <f t="shared" si="40"/>
        <v>0</v>
      </c>
      <c r="V129" s="53">
        <f t="shared" si="30"/>
        <v>0</v>
      </c>
      <c r="W129" s="53" t="str">
        <f t="shared" si="41"/>
        <v>0</v>
      </c>
      <c r="X129" s="53">
        <f t="shared" si="31"/>
        <v>0</v>
      </c>
      <c r="Y129" s="53" t="str">
        <f t="shared" si="42"/>
        <v>0</v>
      </c>
      <c r="Z129" s="53">
        <f t="shared" si="32"/>
        <v>0</v>
      </c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92">
        <f>Parâmetros!A119</f>
        <v>44201.916666666664</v>
      </c>
      <c r="B130" s="59">
        <f>Parâmetros!G119*0.04*46.0055</f>
        <v>4.5821478000000004</v>
      </c>
      <c r="C130" s="87">
        <f t="shared" si="43"/>
        <v>4.5821478000000004</v>
      </c>
      <c r="D130" s="91">
        <f t="shared" si="22"/>
        <v>0.91642956000000009</v>
      </c>
      <c r="E130" s="42" t="str">
        <f t="shared" si="33"/>
        <v>1</v>
      </c>
      <c r="F130" s="51">
        <f t="shared" si="23"/>
        <v>-149.53240589500001</v>
      </c>
      <c r="G130" s="42" t="str">
        <f t="shared" si="34"/>
        <v>0</v>
      </c>
      <c r="H130" s="51">
        <f t="shared" si="24"/>
        <v>-33.766202947500005</v>
      </c>
      <c r="I130" s="42" t="str">
        <f t="shared" si="35"/>
        <v>0</v>
      </c>
      <c r="J130" s="51">
        <f t="shared" si="25"/>
        <v>90.237024291604939</v>
      </c>
      <c r="K130" s="42" t="str">
        <f t="shared" si="36"/>
        <v>0</v>
      </c>
      <c r="L130" s="51">
        <f t="shared" si="26"/>
        <v>81.838109767058825</v>
      </c>
      <c r="M130" s="55" t="str">
        <f t="shared" si="37"/>
        <v>0</v>
      </c>
      <c r="N130" s="58">
        <f t="shared" si="27"/>
        <v>0.91642956000000009</v>
      </c>
      <c r="O130" s="59">
        <v>260</v>
      </c>
      <c r="Q130" s="53" t="str">
        <f t="shared" si="38"/>
        <v>1</v>
      </c>
      <c r="R130" s="53">
        <f t="shared" si="28"/>
        <v>1</v>
      </c>
      <c r="S130" s="53" t="str">
        <f t="shared" si="39"/>
        <v>0</v>
      </c>
      <c r="T130" s="53">
        <f t="shared" si="29"/>
        <v>0</v>
      </c>
      <c r="U130" s="53" t="str">
        <f t="shared" si="40"/>
        <v>0</v>
      </c>
      <c r="V130" s="53">
        <f t="shared" si="30"/>
        <v>0</v>
      </c>
      <c r="W130" s="53" t="str">
        <f t="shared" si="41"/>
        <v>0</v>
      </c>
      <c r="X130" s="53">
        <f t="shared" si="31"/>
        <v>0</v>
      </c>
      <c r="Y130" s="53" t="str">
        <f t="shared" si="42"/>
        <v>0</v>
      </c>
      <c r="Z130" s="53">
        <f t="shared" si="32"/>
        <v>0</v>
      </c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92">
        <f>Parâmetros!A120</f>
        <v>44201.958333333336</v>
      </c>
      <c r="B131" s="59">
        <f>Parâmetros!G120*0.04*46.0055</f>
        <v>3.2203850000000003</v>
      </c>
      <c r="C131" s="87">
        <f t="shared" si="43"/>
        <v>3.2203850000000003</v>
      </c>
      <c r="D131" s="91">
        <f t="shared" si="22"/>
        <v>0.64407700000000012</v>
      </c>
      <c r="E131" s="42" t="str">
        <f t="shared" si="33"/>
        <v>1</v>
      </c>
      <c r="F131" s="51">
        <f t="shared" si="23"/>
        <v>-150.86012462500003</v>
      </c>
      <c r="G131" s="42" t="str">
        <f t="shared" si="34"/>
        <v>0</v>
      </c>
      <c r="H131" s="51">
        <f t="shared" si="24"/>
        <v>-34.430062312500013</v>
      </c>
      <c r="I131" s="42" t="str">
        <f t="shared" si="35"/>
        <v>0</v>
      </c>
      <c r="J131" s="51">
        <f t="shared" si="25"/>
        <v>90.104210388888887</v>
      </c>
      <c r="K131" s="42" t="str">
        <f t="shared" si="36"/>
        <v>0</v>
      </c>
      <c r="L131" s="51">
        <f t="shared" si="26"/>
        <v>81.69392311764706</v>
      </c>
      <c r="M131" s="55" t="str">
        <f t="shared" si="37"/>
        <v>0</v>
      </c>
      <c r="N131" s="58">
        <f t="shared" si="27"/>
        <v>0.64407700000000012</v>
      </c>
      <c r="O131" s="59">
        <v>260</v>
      </c>
      <c r="Q131" s="53" t="str">
        <f t="shared" si="38"/>
        <v>1</v>
      </c>
      <c r="R131" s="53">
        <f t="shared" si="28"/>
        <v>1</v>
      </c>
      <c r="S131" s="53" t="str">
        <f t="shared" si="39"/>
        <v>0</v>
      </c>
      <c r="T131" s="53">
        <f t="shared" si="29"/>
        <v>0</v>
      </c>
      <c r="U131" s="53" t="str">
        <f t="shared" si="40"/>
        <v>0</v>
      </c>
      <c r="V131" s="53">
        <f t="shared" si="30"/>
        <v>0</v>
      </c>
      <c r="W131" s="53" t="str">
        <f t="shared" si="41"/>
        <v>0</v>
      </c>
      <c r="X131" s="53">
        <f t="shared" si="31"/>
        <v>0</v>
      </c>
      <c r="Y131" s="53" t="str">
        <f t="shared" si="42"/>
        <v>0</v>
      </c>
      <c r="Z131" s="53">
        <f t="shared" si="32"/>
        <v>0</v>
      </c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92">
        <f>Parâmetros!A121</f>
        <v>44202</v>
      </c>
      <c r="B132" s="59">
        <f>Parâmetros!G121*0.04*46.0055</f>
        <v>3.3307982000000003</v>
      </c>
      <c r="C132" s="87">
        <f t="shared" si="43"/>
        <v>3.3307982000000003</v>
      </c>
      <c r="D132" s="91">
        <f t="shared" si="22"/>
        <v>0.66615964000000005</v>
      </c>
      <c r="E132" s="42" t="str">
        <f t="shared" si="33"/>
        <v>1</v>
      </c>
      <c r="F132" s="51">
        <f t="shared" si="23"/>
        <v>-150.75247175499999</v>
      </c>
      <c r="G132" s="42" t="str">
        <f t="shared" si="34"/>
        <v>0</v>
      </c>
      <c r="H132" s="51">
        <f t="shared" si="24"/>
        <v>-34.376235877499994</v>
      </c>
      <c r="I132" s="42" t="str">
        <f t="shared" si="35"/>
        <v>0</v>
      </c>
      <c r="J132" s="51">
        <f t="shared" si="25"/>
        <v>90.114979083703702</v>
      </c>
      <c r="K132" s="42" t="str">
        <f t="shared" si="36"/>
        <v>0</v>
      </c>
      <c r="L132" s="51">
        <f t="shared" si="26"/>
        <v>81.705613927058806</v>
      </c>
      <c r="M132" s="55" t="str">
        <f t="shared" si="37"/>
        <v>0</v>
      </c>
      <c r="N132" s="58">
        <f t="shared" si="27"/>
        <v>0.66615964000000005</v>
      </c>
      <c r="O132" s="59">
        <v>260</v>
      </c>
      <c r="Q132" s="53" t="str">
        <f t="shared" si="38"/>
        <v>1</v>
      </c>
      <c r="R132" s="53">
        <f t="shared" si="28"/>
        <v>1</v>
      </c>
      <c r="S132" s="53" t="str">
        <f t="shared" si="39"/>
        <v>0</v>
      </c>
      <c r="T132" s="53">
        <f t="shared" si="29"/>
        <v>0</v>
      </c>
      <c r="U132" s="53" t="str">
        <f t="shared" si="40"/>
        <v>0</v>
      </c>
      <c r="V132" s="53">
        <f t="shared" si="30"/>
        <v>0</v>
      </c>
      <c r="W132" s="53" t="str">
        <f t="shared" si="41"/>
        <v>0</v>
      </c>
      <c r="X132" s="53">
        <f t="shared" si="31"/>
        <v>0</v>
      </c>
      <c r="Y132" s="53" t="str">
        <f t="shared" si="42"/>
        <v>0</v>
      </c>
      <c r="Z132" s="53">
        <f t="shared" si="32"/>
        <v>0</v>
      </c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92">
        <f>Parâmetros!A122</f>
        <v>44202.041666666664</v>
      </c>
      <c r="B133" s="59">
        <f>Parâmetros!G122*0.04*46.0055</f>
        <v>2.4842970000000002</v>
      </c>
      <c r="C133" s="87">
        <f t="shared" si="43"/>
        <v>2.4842970000000002</v>
      </c>
      <c r="D133" s="91">
        <f t="shared" si="22"/>
        <v>0.49685940000000006</v>
      </c>
      <c r="E133" s="42" t="str">
        <f t="shared" si="33"/>
        <v>1</v>
      </c>
      <c r="F133" s="51">
        <f t="shared" si="23"/>
        <v>-151.577810425</v>
      </c>
      <c r="G133" s="42" t="str">
        <f t="shared" si="34"/>
        <v>0</v>
      </c>
      <c r="H133" s="51">
        <f t="shared" si="24"/>
        <v>-34.788905212499998</v>
      </c>
      <c r="I133" s="42" t="str">
        <f t="shared" si="35"/>
        <v>0</v>
      </c>
      <c r="J133" s="51">
        <f t="shared" si="25"/>
        <v>90.032419090123454</v>
      </c>
      <c r="K133" s="42" t="str">
        <f t="shared" si="36"/>
        <v>0</v>
      </c>
      <c r="L133" s="51">
        <f t="shared" si="26"/>
        <v>81.61598438823529</v>
      </c>
      <c r="M133" s="55" t="str">
        <f t="shared" si="37"/>
        <v>0</v>
      </c>
      <c r="N133" s="58">
        <f t="shared" si="27"/>
        <v>0.49685940000000006</v>
      </c>
      <c r="O133" s="59">
        <v>260</v>
      </c>
      <c r="Q133" s="53" t="str">
        <f t="shared" si="38"/>
        <v>1</v>
      </c>
      <c r="R133" s="53">
        <f t="shared" si="28"/>
        <v>1</v>
      </c>
      <c r="S133" s="53" t="str">
        <f t="shared" si="39"/>
        <v>0</v>
      </c>
      <c r="T133" s="53">
        <f t="shared" si="29"/>
        <v>0</v>
      </c>
      <c r="U133" s="53" t="str">
        <f t="shared" si="40"/>
        <v>0</v>
      </c>
      <c r="V133" s="53">
        <f t="shared" si="30"/>
        <v>0</v>
      </c>
      <c r="W133" s="53" t="str">
        <f t="shared" si="41"/>
        <v>0</v>
      </c>
      <c r="X133" s="53">
        <f t="shared" si="31"/>
        <v>0</v>
      </c>
      <c r="Y133" s="53" t="str">
        <f t="shared" si="42"/>
        <v>0</v>
      </c>
      <c r="Z133" s="53">
        <f t="shared" si="32"/>
        <v>0</v>
      </c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92">
        <f>Parâmetros!A123</f>
        <v>44202.083333333336</v>
      </c>
      <c r="B134" s="59">
        <f>Parâmetros!G123*0.04*46.0055</f>
        <v>1.8770244</v>
      </c>
      <c r="C134" s="87">
        <f t="shared" si="43"/>
        <v>1.8770244</v>
      </c>
      <c r="D134" s="91">
        <f t="shared" si="22"/>
        <v>0.37540488000000005</v>
      </c>
      <c r="E134" s="42" t="str">
        <f t="shared" si="33"/>
        <v>1</v>
      </c>
      <c r="F134" s="51">
        <f t="shared" si="23"/>
        <v>-152.16990120999998</v>
      </c>
      <c r="G134" s="42" t="str">
        <f t="shared" si="34"/>
        <v>0</v>
      </c>
      <c r="H134" s="51">
        <f t="shared" si="24"/>
        <v>-35.084950604999989</v>
      </c>
      <c r="I134" s="42" t="str">
        <f t="shared" si="35"/>
        <v>0</v>
      </c>
      <c r="J134" s="51">
        <f t="shared" si="25"/>
        <v>89.973191268641969</v>
      </c>
      <c r="K134" s="42" t="str">
        <f t="shared" si="36"/>
        <v>0</v>
      </c>
      <c r="L134" s="51">
        <f t="shared" si="26"/>
        <v>81.551684936470593</v>
      </c>
      <c r="M134" s="55" t="str">
        <f t="shared" si="37"/>
        <v>0</v>
      </c>
      <c r="N134" s="58">
        <f t="shared" si="27"/>
        <v>0.37540488000000005</v>
      </c>
      <c r="O134" s="59">
        <v>260</v>
      </c>
      <c r="Q134" s="53" t="str">
        <f t="shared" si="38"/>
        <v>1</v>
      </c>
      <c r="R134" s="53">
        <f t="shared" si="28"/>
        <v>1</v>
      </c>
      <c r="S134" s="53" t="str">
        <f t="shared" si="39"/>
        <v>0</v>
      </c>
      <c r="T134" s="53">
        <f t="shared" si="29"/>
        <v>0</v>
      </c>
      <c r="U134" s="53" t="str">
        <f t="shared" si="40"/>
        <v>0</v>
      </c>
      <c r="V134" s="53">
        <f t="shared" si="30"/>
        <v>0</v>
      </c>
      <c r="W134" s="53" t="str">
        <f t="shared" si="41"/>
        <v>0</v>
      </c>
      <c r="X134" s="53">
        <f t="shared" si="31"/>
        <v>0</v>
      </c>
      <c r="Y134" s="53" t="str">
        <f t="shared" si="42"/>
        <v>0</v>
      </c>
      <c r="Z134" s="53">
        <f t="shared" si="32"/>
        <v>0</v>
      </c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92">
        <f>Parâmetros!A124</f>
        <v>44202.125</v>
      </c>
      <c r="B135" s="59">
        <f>Parâmetros!G124*0.04*46.0055</f>
        <v>1.4905782000000001</v>
      </c>
      <c r="C135" s="87">
        <f t="shared" si="43"/>
        <v>1.4905782000000001</v>
      </c>
      <c r="D135" s="91">
        <f t="shared" si="22"/>
        <v>0.29811564000000002</v>
      </c>
      <c r="E135" s="42" t="str">
        <f t="shared" si="33"/>
        <v>1</v>
      </c>
      <c r="F135" s="51">
        <f t="shared" si="23"/>
        <v>-152.546686255</v>
      </c>
      <c r="G135" s="42" t="str">
        <f t="shared" si="34"/>
        <v>0</v>
      </c>
      <c r="H135" s="51">
        <f t="shared" si="24"/>
        <v>-35.273343127499999</v>
      </c>
      <c r="I135" s="42" t="str">
        <f t="shared" si="35"/>
        <v>0</v>
      </c>
      <c r="J135" s="51">
        <f t="shared" si="25"/>
        <v>89.935500836790126</v>
      </c>
      <c r="K135" s="42" t="str">
        <f t="shared" si="36"/>
        <v>0</v>
      </c>
      <c r="L135" s="51">
        <f t="shared" si="26"/>
        <v>81.510767103529417</v>
      </c>
      <c r="M135" s="55" t="str">
        <f t="shared" si="37"/>
        <v>0</v>
      </c>
      <c r="N135" s="58">
        <f t="shared" si="27"/>
        <v>0.29811564000000002</v>
      </c>
      <c r="O135" s="59">
        <v>260</v>
      </c>
      <c r="Q135" s="53" t="str">
        <f t="shared" si="38"/>
        <v>1</v>
      </c>
      <c r="R135" s="53">
        <f t="shared" si="28"/>
        <v>1</v>
      </c>
      <c r="S135" s="53" t="str">
        <f t="shared" si="39"/>
        <v>0</v>
      </c>
      <c r="T135" s="53">
        <f t="shared" si="29"/>
        <v>0</v>
      </c>
      <c r="U135" s="53" t="str">
        <f t="shared" si="40"/>
        <v>0</v>
      </c>
      <c r="V135" s="53">
        <f t="shared" si="30"/>
        <v>0</v>
      </c>
      <c r="W135" s="53" t="str">
        <f t="shared" si="41"/>
        <v>0</v>
      </c>
      <c r="X135" s="53">
        <f t="shared" si="31"/>
        <v>0</v>
      </c>
      <c r="Y135" s="53" t="str">
        <f t="shared" si="42"/>
        <v>0</v>
      </c>
      <c r="Z135" s="53">
        <f t="shared" si="32"/>
        <v>0</v>
      </c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92">
        <f>Parâmetros!A125</f>
        <v>44202.166666666664</v>
      </c>
      <c r="B136" s="59">
        <f>Parâmetros!G125*0.04*46.0055</f>
        <v>1.3433606</v>
      </c>
      <c r="C136" s="87">
        <f t="shared" si="43"/>
        <v>1.3433606</v>
      </c>
      <c r="D136" s="91">
        <f t="shared" si="22"/>
        <v>0.26867212000000001</v>
      </c>
      <c r="E136" s="42" t="str">
        <f t="shared" si="33"/>
        <v>1</v>
      </c>
      <c r="F136" s="51">
        <f t="shared" si="23"/>
        <v>-152.69022341499996</v>
      </c>
      <c r="G136" s="42" t="str">
        <f t="shared" si="34"/>
        <v>0</v>
      </c>
      <c r="H136" s="51">
        <f t="shared" si="24"/>
        <v>-35.345111707499981</v>
      </c>
      <c r="I136" s="42" t="str">
        <f t="shared" si="35"/>
        <v>0</v>
      </c>
      <c r="J136" s="51">
        <f t="shared" si="25"/>
        <v>89.921142577037031</v>
      </c>
      <c r="K136" s="42" t="str">
        <f t="shared" si="36"/>
        <v>0</v>
      </c>
      <c r="L136" s="51">
        <f t="shared" si="26"/>
        <v>81.495179357647061</v>
      </c>
      <c r="M136" s="55" t="str">
        <f t="shared" si="37"/>
        <v>0</v>
      </c>
      <c r="N136" s="58">
        <f t="shared" si="27"/>
        <v>0.26867212000000001</v>
      </c>
      <c r="O136" s="59">
        <v>260</v>
      </c>
      <c r="Q136" s="53" t="str">
        <f t="shared" si="38"/>
        <v>1</v>
      </c>
      <c r="R136" s="53">
        <f t="shared" si="28"/>
        <v>1</v>
      </c>
      <c r="S136" s="53" t="str">
        <f t="shared" si="39"/>
        <v>0</v>
      </c>
      <c r="T136" s="53">
        <f t="shared" si="29"/>
        <v>0</v>
      </c>
      <c r="U136" s="53" t="str">
        <f t="shared" si="40"/>
        <v>0</v>
      </c>
      <c r="V136" s="53">
        <f t="shared" si="30"/>
        <v>0</v>
      </c>
      <c r="W136" s="53" t="str">
        <f t="shared" si="41"/>
        <v>0</v>
      </c>
      <c r="X136" s="53">
        <f t="shared" si="31"/>
        <v>0</v>
      </c>
      <c r="Y136" s="53" t="str">
        <f t="shared" si="42"/>
        <v>0</v>
      </c>
      <c r="Z136" s="53">
        <f t="shared" si="32"/>
        <v>0</v>
      </c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92">
        <f>Parâmetros!A126</f>
        <v>44202.208333333336</v>
      </c>
      <c r="B137" s="59">
        <f>Parâmetros!G126*0.04*46.0055</f>
        <v>1.1225342</v>
      </c>
      <c r="C137" s="87">
        <f t="shared" si="43"/>
        <v>1.1225342</v>
      </c>
      <c r="D137" s="91">
        <f t="shared" si="22"/>
        <v>0.22450684000000001</v>
      </c>
      <c r="E137" s="42" t="str">
        <f t="shared" si="33"/>
        <v>1</v>
      </c>
      <c r="F137" s="51">
        <f t="shared" si="23"/>
        <v>-152.90552915500001</v>
      </c>
      <c r="G137" s="42" t="str">
        <f t="shared" si="34"/>
        <v>0</v>
      </c>
      <c r="H137" s="51">
        <f t="shared" si="24"/>
        <v>-35.452764577500005</v>
      </c>
      <c r="I137" s="42" t="str">
        <f t="shared" si="35"/>
        <v>0</v>
      </c>
      <c r="J137" s="51">
        <f t="shared" si="25"/>
        <v>89.899605187407417</v>
      </c>
      <c r="K137" s="42" t="str">
        <f t="shared" si="36"/>
        <v>0</v>
      </c>
      <c r="L137" s="51">
        <f t="shared" si="26"/>
        <v>81.471797738823525</v>
      </c>
      <c r="M137" s="55" t="str">
        <f t="shared" si="37"/>
        <v>0</v>
      </c>
      <c r="N137" s="58">
        <f t="shared" si="27"/>
        <v>0.22450684000000001</v>
      </c>
      <c r="O137" s="59">
        <v>260</v>
      </c>
      <c r="Q137" s="53" t="str">
        <f t="shared" si="38"/>
        <v>1</v>
      </c>
      <c r="R137" s="53">
        <f t="shared" si="28"/>
        <v>1</v>
      </c>
      <c r="S137" s="53" t="str">
        <f t="shared" si="39"/>
        <v>0</v>
      </c>
      <c r="T137" s="53">
        <f t="shared" si="29"/>
        <v>0</v>
      </c>
      <c r="U137" s="53" t="str">
        <f t="shared" si="40"/>
        <v>0</v>
      </c>
      <c r="V137" s="53">
        <f t="shared" si="30"/>
        <v>0</v>
      </c>
      <c r="W137" s="53" t="str">
        <f t="shared" si="41"/>
        <v>0</v>
      </c>
      <c r="X137" s="53">
        <f t="shared" si="31"/>
        <v>0</v>
      </c>
      <c r="Y137" s="53" t="str">
        <f t="shared" si="42"/>
        <v>0</v>
      </c>
      <c r="Z137" s="53">
        <f t="shared" si="32"/>
        <v>0</v>
      </c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92">
        <f>Parâmetros!A127</f>
        <v>44202.25</v>
      </c>
      <c r="B138" s="59">
        <f>Parâmetros!G127*0.04*46.0055</f>
        <v>1.3249583999999999</v>
      </c>
      <c r="C138" s="87">
        <f t="shared" si="43"/>
        <v>1.3249583999999999</v>
      </c>
      <c r="D138" s="91">
        <f t="shared" si="22"/>
        <v>0.26499167999999995</v>
      </c>
      <c r="E138" s="42" t="str">
        <f t="shared" si="33"/>
        <v>1</v>
      </c>
      <c r="F138" s="51">
        <f t="shared" si="23"/>
        <v>-152.70816556</v>
      </c>
      <c r="G138" s="42" t="str">
        <f t="shared" si="34"/>
        <v>0</v>
      </c>
      <c r="H138" s="51">
        <f t="shared" si="24"/>
        <v>-35.354082779999999</v>
      </c>
      <c r="I138" s="42" t="str">
        <f t="shared" si="35"/>
        <v>0</v>
      </c>
      <c r="J138" s="51">
        <f t="shared" si="25"/>
        <v>89.919347794567898</v>
      </c>
      <c r="K138" s="42" t="str">
        <f t="shared" si="36"/>
        <v>0</v>
      </c>
      <c r="L138" s="51">
        <f t="shared" si="26"/>
        <v>81.493230889411763</v>
      </c>
      <c r="M138" s="55" t="str">
        <f t="shared" si="37"/>
        <v>0</v>
      </c>
      <c r="N138" s="58">
        <f t="shared" si="27"/>
        <v>0.26499167999999995</v>
      </c>
      <c r="O138" s="59">
        <v>260</v>
      </c>
      <c r="Q138" s="53" t="str">
        <f t="shared" si="38"/>
        <v>1</v>
      </c>
      <c r="R138" s="53">
        <f t="shared" si="28"/>
        <v>1</v>
      </c>
      <c r="S138" s="53" t="str">
        <f t="shared" si="39"/>
        <v>0</v>
      </c>
      <c r="T138" s="53">
        <f t="shared" si="29"/>
        <v>0</v>
      </c>
      <c r="U138" s="53" t="str">
        <f t="shared" si="40"/>
        <v>0</v>
      </c>
      <c r="V138" s="53">
        <f t="shared" si="30"/>
        <v>0</v>
      </c>
      <c r="W138" s="53" t="str">
        <f t="shared" si="41"/>
        <v>0</v>
      </c>
      <c r="X138" s="53">
        <f t="shared" si="31"/>
        <v>0</v>
      </c>
      <c r="Y138" s="53" t="str">
        <f t="shared" si="42"/>
        <v>0</v>
      </c>
      <c r="Z138" s="53">
        <f t="shared" si="32"/>
        <v>0</v>
      </c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92">
        <f>Parâmetros!A128</f>
        <v>44202.291666666664</v>
      </c>
      <c r="B139" s="59">
        <f>Parâmetros!G128*0.04*46.0055</f>
        <v>3.1651783999999998</v>
      </c>
      <c r="C139" s="87">
        <f t="shared" si="43"/>
        <v>3.1651783999999998</v>
      </c>
      <c r="D139" s="91">
        <f t="shared" si="22"/>
        <v>0.63303567999999988</v>
      </c>
      <c r="E139" s="42" t="str">
        <f t="shared" si="33"/>
        <v>1</v>
      </c>
      <c r="F139" s="51">
        <f t="shared" si="23"/>
        <v>-150.91395106000002</v>
      </c>
      <c r="G139" s="42" t="str">
        <f t="shared" si="34"/>
        <v>0</v>
      </c>
      <c r="H139" s="51">
        <f t="shared" si="24"/>
        <v>-34.456975530000008</v>
      </c>
      <c r="I139" s="42" t="str">
        <f t="shared" si="35"/>
        <v>0</v>
      </c>
      <c r="J139" s="51">
        <f t="shared" si="25"/>
        <v>90.098826041481487</v>
      </c>
      <c r="K139" s="42" t="str">
        <f t="shared" si="36"/>
        <v>0</v>
      </c>
      <c r="L139" s="51">
        <f t="shared" si="26"/>
        <v>81.688077712941194</v>
      </c>
      <c r="M139" s="55" t="str">
        <f t="shared" si="37"/>
        <v>0</v>
      </c>
      <c r="N139" s="58">
        <f t="shared" si="27"/>
        <v>0.63303567999999988</v>
      </c>
      <c r="O139" s="59">
        <v>260</v>
      </c>
      <c r="Q139" s="53" t="str">
        <f t="shared" si="38"/>
        <v>1</v>
      </c>
      <c r="R139" s="53">
        <f t="shared" si="28"/>
        <v>1</v>
      </c>
      <c r="S139" s="53" t="str">
        <f t="shared" si="39"/>
        <v>0</v>
      </c>
      <c r="T139" s="53">
        <f t="shared" si="29"/>
        <v>0</v>
      </c>
      <c r="U139" s="53" t="str">
        <f t="shared" si="40"/>
        <v>0</v>
      </c>
      <c r="V139" s="53">
        <f t="shared" si="30"/>
        <v>0</v>
      </c>
      <c r="W139" s="53" t="str">
        <f t="shared" si="41"/>
        <v>0</v>
      </c>
      <c r="X139" s="53">
        <f t="shared" si="31"/>
        <v>0</v>
      </c>
      <c r="Y139" s="53" t="str">
        <f t="shared" si="42"/>
        <v>0</v>
      </c>
      <c r="Z139" s="53">
        <f t="shared" si="32"/>
        <v>0</v>
      </c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92">
        <f>Parâmetros!A129</f>
        <v>44202.333333333336</v>
      </c>
      <c r="B140" s="59">
        <f>Parâmetros!G129*0.04*46.0055</f>
        <v>5.5758665999999995</v>
      </c>
      <c r="C140" s="87">
        <f t="shared" si="43"/>
        <v>5.5758665999999995</v>
      </c>
      <c r="D140" s="91">
        <f t="shared" si="22"/>
        <v>1.1151733199999998</v>
      </c>
      <c r="E140" s="42" t="str">
        <f t="shared" si="33"/>
        <v>1</v>
      </c>
      <c r="F140" s="51">
        <f t="shared" si="23"/>
        <v>-148.56353006499998</v>
      </c>
      <c r="G140" s="42" t="str">
        <f t="shared" si="34"/>
        <v>0</v>
      </c>
      <c r="H140" s="51">
        <f t="shared" si="24"/>
        <v>-33.28176503249999</v>
      </c>
      <c r="I140" s="42" t="str">
        <f t="shared" si="35"/>
        <v>0</v>
      </c>
      <c r="J140" s="51">
        <f t="shared" si="25"/>
        <v>90.333942544938267</v>
      </c>
      <c r="K140" s="42" t="str">
        <f t="shared" si="36"/>
        <v>0</v>
      </c>
      <c r="L140" s="51">
        <f t="shared" si="26"/>
        <v>81.943327051764697</v>
      </c>
      <c r="M140" s="55" t="str">
        <f t="shared" si="37"/>
        <v>0</v>
      </c>
      <c r="N140" s="58">
        <f t="shared" si="27"/>
        <v>1.1151733199999998</v>
      </c>
      <c r="O140" s="59">
        <v>260</v>
      </c>
      <c r="Q140" s="53" t="str">
        <f t="shared" si="38"/>
        <v>1</v>
      </c>
      <c r="R140" s="53">
        <f t="shared" si="28"/>
        <v>1</v>
      </c>
      <c r="S140" s="53" t="str">
        <f t="shared" si="39"/>
        <v>0</v>
      </c>
      <c r="T140" s="53">
        <f t="shared" si="29"/>
        <v>0</v>
      </c>
      <c r="U140" s="53" t="str">
        <f t="shared" si="40"/>
        <v>0</v>
      </c>
      <c r="V140" s="53">
        <f t="shared" si="30"/>
        <v>0</v>
      </c>
      <c r="W140" s="53" t="str">
        <f t="shared" si="41"/>
        <v>0</v>
      </c>
      <c r="X140" s="53">
        <f t="shared" si="31"/>
        <v>0</v>
      </c>
      <c r="Y140" s="53" t="str">
        <f t="shared" si="42"/>
        <v>0</v>
      </c>
      <c r="Z140" s="53">
        <f t="shared" si="32"/>
        <v>0</v>
      </c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92">
        <f>Parâmetros!A130</f>
        <v>44202.375</v>
      </c>
      <c r="B141" s="59">
        <f>Parâmetros!G130*0.04*46.0055</f>
        <v>5.4654534000000004</v>
      </c>
      <c r="C141" s="87">
        <f t="shared" si="43"/>
        <v>5.4654534000000004</v>
      </c>
      <c r="D141" s="91">
        <f t="shared" ref="D141:D204" si="44">(((C141-$B$4)/($B$5-$B$4))*($B$7-$B$6))+$B$6</f>
        <v>1.09309068</v>
      </c>
      <c r="E141" s="42" t="str">
        <f t="shared" si="33"/>
        <v>1</v>
      </c>
      <c r="F141" s="51">
        <f t="shared" ref="F141:F204" si="45">(((C141-$C$4)/($C$5-$C$4))*($C$7-$C$6))+$C$6</f>
        <v>-148.67118293499999</v>
      </c>
      <c r="G141" s="42" t="str">
        <f t="shared" si="34"/>
        <v>0</v>
      </c>
      <c r="H141" s="51">
        <f t="shared" ref="H141:H204" si="46">(((C141-$D$4)/($D$5-$D$4))*($D$7-$D$6))+$D$6</f>
        <v>-33.335591467499995</v>
      </c>
      <c r="I141" s="42" t="str">
        <f t="shared" si="35"/>
        <v>0</v>
      </c>
      <c r="J141" s="51">
        <f t="shared" ref="J141:J204" si="47">(((C141-$E$4)/($E$5-$E$4))*($E$7-$E$6))+$E$6</f>
        <v>90.323173850123453</v>
      </c>
      <c r="K141" s="42" t="str">
        <f t="shared" si="36"/>
        <v>0</v>
      </c>
      <c r="L141" s="51">
        <f t="shared" ref="L141:L204" si="48">(((C141-$F$4)/($F$5-$F$4))*($F$7-$F$6))+$F$6</f>
        <v>81.931636242352937</v>
      </c>
      <c r="M141" s="55" t="str">
        <f t="shared" si="37"/>
        <v>0</v>
      </c>
      <c r="N141" s="58">
        <f t="shared" ref="N141:N204" si="49">(D141*E141)+(F141*G141)+(H141*I141)+(J141*K141)+(L141*M141)</f>
        <v>1.09309068</v>
      </c>
      <c r="O141" s="59">
        <v>260</v>
      </c>
      <c r="Q141" s="53" t="str">
        <f t="shared" si="38"/>
        <v>1</v>
      </c>
      <c r="R141" s="53">
        <f t="shared" ref="R141:R204" si="50">Q141*1</f>
        <v>1</v>
      </c>
      <c r="S141" s="53" t="str">
        <f t="shared" si="39"/>
        <v>0</v>
      </c>
      <c r="T141" s="53">
        <f t="shared" ref="T141:T204" si="51">S141*1</f>
        <v>0</v>
      </c>
      <c r="U141" s="53" t="str">
        <f t="shared" si="40"/>
        <v>0</v>
      </c>
      <c r="V141" s="53">
        <f t="shared" ref="V141:V204" si="52">U141*1</f>
        <v>0</v>
      </c>
      <c r="W141" s="53" t="str">
        <f t="shared" si="41"/>
        <v>0</v>
      </c>
      <c r="X141" s="53">
        <f t="shared" ref="X141:X204" si="53">W141*1</f>
        <v>0</v>
      </c>
      <c r="Y141" s="53" t="str">
        <f t="shared" si="42"/>
        <v>0</v>
      </c>
      <c r="Z141" s="53">
        <f t="shared" ref="Z141:Z204" si="54">Y141*1</f>
        <v>0</v>
      </c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92">
        <f>Parâmetros!A131</f>
        <v>44202.416666666664</v>
      </c>
      <c r="B142" s="59">
        <f>Parâmetros!G131*0.04*46.0055</f>
        <v>8.078565799999998</v>
      </c>
      <c r="C142" s="87">
        <f t="shared" si="43"/>
        <v>8.078565799999998</v>
      </c>
      <c r="D142" s="91">
        <f t="shared" si="44"/>
        <v>1.6157131599999996</v>
      </c>
      <c r="E142" s="42" t="str">
        <f t="shared" ref="E142:E205" si="55">IF(AND(D142&lt;=40,D142&gt;=0),"1","0")</f>
        <v>1</v>
      </c>
      <c r="F142" s="51">
        <f t="shared" si="45"/>
        <v>-146.123398345</v>
      </c>
      <c r="G142" s="42" t="str">
        <f t="shared" ref="G142:G205" si="56">IF(AND(F142&lt;=80,F142&gt;41),"1","0")</f>
        <v>0</v>
      </c>
      <c r="H142" s="51">
        <f t="shared" si="46"/>
        <v>-32.061699172499999</v>
      </c>
      <c r="I142" s="42" t="str">
        <f t="shared" ref="I142:I205" si="57">IF(AND(H142&lt;=120,H142&gt;81),"1","0")</f>
        <v>0</v>
      </c>
      <c r="J142" s="51">
        <f t="shared" si="47"/>
        <v>90.578032960740742</v>
      </c>
      <c r="K142" s="42" t="str">
        <f t="shared" ref="K142:K205" si="58">IF(AND(J142&lt;=200,J142&gt;121),"1","0")</f>
        <v>0</v>
      </c>
      <c r="L142" s="51">
        <f t="shared" si="48"/>
        <v>82.208318731764692</v>
      </c>
      <c r="M142" s="55" t="str">
        <f t="shared" ref="M142:M205" si="59">IF(AND(L142&lt;999,L142&gt;201),"1","0")</f>
        <v>0</v>
      </c>
      <c r="N142" s="58">
        <f t="shared" si="49"/>
        <v>1.6157131599999996</v>
      </c>
      <c r="O142" s="59">
        <v>260</v>
      </c>
      <c r="Q142" s="53" t="str">
        <f t="shared" ref="Q142:Q205" si="60">IF(AND(N142&lt;40.5,N142&gt;=0),"1","0")</f>
        <v>1</v>
      </c>
      <c r="R142" s="53">
        <f t="shared" si="50"/>
        <v>1</v>
      </c>
      <c r="S142" s="53" t="str">
        <f t="shared" ref="S142:S205" si="61">IF(AND(N142&lt;80.5,N142&gt;=40.5),"1","0")</f>
        <v>0</v>
      </c>
      <c r="T142" s="53">
        <f t="shared" si="51"/>
        <v>0</v>
      </c>
      <c r="U142" s="53" t="str">
        <f t="shared" ref="U142:U205" si="62">IF(AND(N142&lt;120.5,N142&gt;=80.5),"1","0")</f>
        <v>0</v>
      </c>
      <c r="V142" s="53">
        <f t="shared" si="52"/>
        <v>0</v>
      </c>
      <c r="W142" s="53" t="str">
        <f t="shared" ref="W142:W205" si="63">IF(AND(N142&lt;200.5,N142&gt;=120.5),"1","0")</f>
        <v>0</v>
      </c>
      <c r="X142" s="53">
        <f t="shared" si="53"/>
        <v>0</v>
      </c>
      <c r="Y142" s="53" t="str">
        <f t="shared" ref="Y142:Y205" si="64">IF(AND(N142&lt;999,N142&gt;=200.5),"1","0")</f>
        <v>0</v>
      </c>
      <c r="Z142" s="53">
        <f t="shared" si="54"/>
        <v>0</v>
      </c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92">
        <f>Parâmetros!A132</f>
        <v>44202.458333333336</v>
      </c>
      <c r="B143" s="59">
        <f>Parâmetros!G132*0.04*46.0055</f>
        <v>5.0238006000000004</v>
      </c>
      <c r="C143" s="87">
        <f t="shared" ref="C143:C206" si="65">B143</f>
        <v>5.0238006000000004</v>
      </c>
      <c r="D143" s="91">
        <f t="shared" si="44"/>
        <v>1.00476012</v>
      </c>
      <c r="E143" s="42" t="str">
        <f t="shared" si="55"/>
        <v>1</v>
      </c>
      <c r="F143" s="51">
        <f t="shared" si="45"/>
        <v>-149.101794415</v>
      </c>
      <c r="G143" s="42" t="str">
        <f t="shared" si="56"/>
        <v>0</v>
      </c>
      <c r="H143" s="51">
        <f t="shared" si="46"/>
        <v>-33.5508972075</v>
      </c>
      <c r="I143" s="42" t="str">
        <f t="shared" si="57"/>
        <v>0</v>
      </c>
      <c r="J143" s="51">
        <f t="shared" si="47"/>
        <v>90.280099070864196</v>
      </c>
      <c r="K143" s="42" t="str">
        <f t="shared" si="58"/>
        <v>0</v>
      </c>
      <c r="L143" s="51">
        <f t="shared" si="48"/>
        <v>81.884873004705881</v>
      </c>
      <c r="M143" s="55" t="str">
        <f t="shared" si="59"/>
        <v>0</v>
      </c>
      <c r="N143" s="58">
        <f t="shared" si="49"/>
        <v>1.00476012</v>
      </c>
      <c r="O143" s="59">
        <v>260</v>
      </c>
      <c r="Q143" s="53" t="str">
        <f t="shared" si="60"/>
        <v>1</v>
      </c>
      <c r="R143" s="53">
        <f t="shared" si="50"/>
        <v>1</v>
      </c>
      <c r="S143" s="53" t="str">
        <f t="shared" si="61"/>
        <v>0</v>
      </c>
      <c r="T143" s="53">
        <f t="shared" si="51"/>
        <v>0</v>
      </c>
      <c r="U143" s="53" t="str">
        <f t="shared" si="62"/>
        <v>0</v>
      </c>
      <c r="V143" s="53">
        <f t="shared" si="52"/>
        <v>0</v>
      </c>
      <c r="W143" s="53" t="str">
        <f t="shared" si="63"/>
        <v>0</v>
      </c>
      <c r="X143" s="53">
        <f t="shared" si="53"/>
        <v>0</v>
      </c>
      <c r="Y143" s="53" t="str">
        <f t="shared" si="64"/>
        <v>0</v>
      </c>
      <c r="Z143" s="53">
        <f t="shared" si="54"/>
        <v>0</v>
      </c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92">
        <f>Parâmetros!A133</f>
        <v>44202.5</v>
      </c>
      <c r="B144" s="59">
        <f>Parâmetros!G133*0.04*46.0055</f>
        <v>3.6068311999999998</v>
      </c>
      <c r="C144" s="87">
        <f t="shared" si="65"/>
        <v>3.6068311999999998</v>
      </c>
      <c r="D144" s="91">
        <f t="shared" si="44"/>
        <v>0.72136623999999994</v>
      </c>
      <c r="E144" s="42" t="str">
        <f t="shared" si="55"/>
        <v>1</v>
      </c>
      <c r="F144" s="51">
        <f t="shared" si="45"/>
        <v>-150.48333958000003</v>
      </c>
      <c r="G144" s="42" t="str">
        <f t="shared" si="56"/>
        <v>0</v>
      </c>
      <c r="H144" s="51">
        <f t="shared" si="46"/>
        <v>-34.241669790000017</v>
      </c>
      <c r="I144" s="42" t="str">
        <f t="shared" si="57"/>
        <v>0</v>
      </c>
      <c r="J144" s="51">
        <f t="shared" si="47"/>
        <v>90.141900820740744</v>
      </c>
      <c r="K144" s="42" t="str">
        <f t="shared" si="58"/>
        <v>0</v>
      </c>
      <c r="L144" s="51">
        <f t="shared" si="48"/>
        <v>81.734840950588236</v>
      </c>
      <c r="M144" s="55" t="str">
        <f t="shared" si="59"/>
        <v>0</v>
      </c>
      <c r="N144" s="58">
        <f t="shared" si="49"/>
        <v>0.72136623999999994</v>
      </c>
      <c r="O144" s="59">
        <v>260</v>
      </c>
      <c r="Q144" s="53" t="str">
        <f t="shared" si="60"/>
        <v>1</v>
      </c>
      <c r="R144" s="53">
        <f t="shared" si="50"/>
        <v>1</v>
      </c>
      <c r="S144" s="53" t="str">
        <f t="shared" si="61"/>
        <v>0</v>
      </c>
      <c r="T144" s="53">
        <f t="shared" si="51"/>
        <v>0</v>
      </c>
      <c r="U144" s="53" t="str">
        <f t="shared" si="62"/>
        <v>0</v>
      </c>
      <c r="V144" s="53">
        <f t="shared" si="52"/>
        <v>0</v>
      </c>
      <c r="W144" s="53" t="str">
        <f t="shared" si="63"/>
        <v>0</v>
      </c>
      <c r="X144" s="53">
        <f t="shared" si="53"/>
        <v>0</v>
      </c>
      <c r="Y144" s="53" t="str">
        <f t="shared" si="64"/>
        <v>0</v>
      </c>
      <c r="Z144" s="53">
        <f t="shared" si="54"/>
        <v>0</v>
      </c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92">
        <f>Parâmetros!A134</f>
        <v>44202.541666666664</v>
      </c>
      <c r="B145" s="59">
        <f>Parâmetros!G134*0.04*46.0055</f>
        <v>3.3676026000000001</v>
      </c>
      <c r="C145" s="87">
        <f t="shared" si="65"/>
        <v>3.3676026000000001</v>
      </c>
      <c r="D145" s="91">
        <f t="shared" si="44"/>
        <v>0.67352051999999996</v>
      </c>
      <c r="E145" s="42" t="str">
        <f t="shared" si="55"/>
        <v>1</v>
      </c>
      <c r="F145" s="51">
        <f t="shared" si="45"/>
        <v>-150.716587465</v>
      </c>
      <c r="G145" s="42" t="str">
        <f t="shared" si="56"/>
        <v>0</v>
      </c>
      <c r="H145" s="51">
        <f t="shared" si="46"/>
        <v>-34.358293732500002</v>
      </c>
      <c r="I145" s="42" t="str">
        <f t="shared" si="57"/>
        <v>0</v>
      </c>
      <c r="J145" s="51">
        <f t="shared" si="47"/>
        <v>90.118568648641968</v>
      </c>
      <c r="K145" s="42" t="str">
        <f t="shared" si="58"/>
        <v>0</v>
      </c>
      <c r="L145" s="51">
        <f t="shared" si="48"/>
        <v>81.709510863529417</v>
      </c>
      <c r="M145" s="55" t="str">
        <f t="shared" si="59"/>
        <v>0</v>
      </c>
      <c r="N145" s="58">
        <f t="shared" si="49"/>
        <v>0.67352051999999996</v>
      </c>
      <c r="O145" s="59">
        <v>260</v>
      </c>
      <c r="Q145" s="53" t="str">
        <f t="shared" si="60"/>
        <v>1</v>
      </c>
      <c r="R145" s="53">
        <f t="shared" si="50"/>
        <v>1</v>
      </c>
      <c r="S145" s="53" t="str">
        <f t="shared" si="61"/>
        <v>0</v>
      </c>
      <c r="T145" s="53">
        <f t="shared" si="51"/>
        <v>0</v>
      </c>
      <c r="U145" s="53" t="str">
        <f t="shared" si="62"/>
        <v>0</v>
      </c>
      <c r="V145" s="53">
        <f t="shared" si="52"/>
        <v>0</v>
      </c>
      <c r="W145" s="53" t="str">
        <f t="shared" si="63"/>
        <v>0</v>
      </c>
      <c r="X145" s="53">
        <f t="shared" si="53"/>
        <v>0</v>
      </c>
      <c r="Y145" s="53" t="str">
        <f t="shared" si="64"/>
        <v>0</v>
      </c>
      <c r="Z145" s="53">
        <f t="shared" si="54"/>
        <v>0</v>
      </c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92">
        <f>Parâmetros!A135</f>
        <v>44202.583333333336</v>
      </c>
      <c r="B146" s="59">
        <f>Parâmetros!G135*0.04*46.0055</f>
        <v>3.4596136</v>
      </c>
      <c r="C146" s="87">
        <f t="shared" si="65"/>
        <v>3.4596136</v>
      </c>
      <c r="D146" s="91">
        <f t="shared" si="44"/>
        <v>0.69192271999999999</v>
      </c>
      <c r="E146" s="42" t="str">
        <f t="shared" si="55"/>
        <v>1</v>
      </c>
      <c r="F146" s="51">
        <f t="shared" si="45"/>
        <v>-150.62687674</v>
      </c>
      <c r="G146" s="42" t="str">
        <f t="shared" si="56"/>
        <v>0</v>
      </c>
      <c r="H146" s="51">
        <f t="shared" si="46"/>
        <v>-34.31343837</v>
      </c>
      <c r="I146" s="42" t="str">
        <f t="shared" si="57"/>
        <v>0</v>
      </c>
      <c r="J146" s="51">
        <f t="shared" si="47"/>
        <v>90.127542560987649</v>
      </c>
      <c r="K146" s="42" t="str">
        <f t="shared" si="58"/>
        <v>0</v>
      </c>
      <c r="L146" s="51">
        <f t="shared" si="48"/>
        <v>81.719253204705893</v>
      </c>
      <c r="M146" s="55" t="str">
        <f t="shared" si="59"/>
        <v>0</v>
      </c>
      <c r="N146" s="58">
        <f t="shared" si="49"/>
        <v>0.69192271999999999</v>
      </c>
      <c r="O146" s="59">
        <v>260</v>
      </c>
      <c r="Q146" s="53" t="str">
        <f t="shared" si="60"/>
        <v>1</v>
      </c>
      <c r="R146" s="53">
        <f t="shared" si="50"/>
        <v>1</v>
      </c>
      <c r="S146" s="53" t="str">
        <f t="shared" si="61"/>
        <v>0</v>
      </c>
      <c r="T146" s="53">
        <f t="shared" si="51"/>
        <v>0</v>
      </c>
      <c r="U146" s="53" t="str">
        <f t="shared" si="62"/>
        <v>0</v>
      </c>
      <c r="V146" s="53">
        <f t="shared" si="52"/>
        <v>0</v>
      </c>
      <c r="W146" s="53" t="str">
        <f t="shared" si="63"/>
        <v>0</v>
      </c>
      <c r="X146" s="53">
        <f t="shared" si="53"/>
        <v>0</v>
      </c>
      <c r="Y146" s="53" t="str">
        <f t="shared" si="64"/>
        <v>0</v>
      </c>
      <c r="Z146" s="53">
        <f t="shared" si="54"/>
        <v>0</v>
      </c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92">
        <f>Parâmetros!A136</f>
        <v>44202.625</v>
      </c>
      <c r="B147" s="59">
        <f>Parâmetros!G136*0.04*46.0055</f>
        <v>3.1835805999999995</v>
      </c>
      <c r="C147" s="87">
        <f t="shared" si="65"/>
        <v>3.1835805999999995</v>
      </c>
      <c r="D147" s="91">
        <f t="shared" si="44"/>
        <v>0.63671611999999989</v>
      </c>
      <c r="E147" s="42" t="str">
        <f t="shared" si="55"/>
        <v>1</v>
      </c>
      <c r="F147" s="51">
        <f t="shared" si="45"/>
        <v>-150.89600891499998</v>
      </c>
      <c r="G147" s="42" t="str">
        <f t="shared" si="56"/>
        <v>0</v>
      </c>
      <c r="H147" s="51">
        <f t="shared" si="46"/>
        <v>-34.448004457499991</v>
      </c>
      <c r="I147" s="42" t="str">
        <f t="shared" si="57"/>
        <v>0</v>
      </c>
      <c r="J147" s="51">
        <f t="shared" si="47"/>
        <v>90.100620823950621</v>
      </c>
      <c r="K147" s="42" t="str">
        <f t="shared" si="58"/>
        <v>0</v>
      </c>
      <c r="L147" s="51">
        <f t="shared" si="48"/>
        <v>81.690026181176449</v>
      </c>
      <c r="M147" s="55" t="str">
        <f t="shared" si="59"/>
        <v>0</v>
      </c>
      <c r="N147" s="58">
        <f t="shared" si="49"/>
        <v>0.63671611999999989</v>
      </c>
      <c r="O147" s="59">
        <v>260</v>
      </c>
      <c r="Q147" s="53" t="str">
        <f t="shared" si="60"/>
        <v>1</v>
      </c>
      <c r="R147" s="53">
        <f t="shared" si="50"/>
        <v>1</v>
      </c>
      <c r="S147" s="53" t="str">
        <f t="shared" si="61"/>
        <v>0</v>
      </c>
      <c r="T147" s="53">
        <f t="shared" si="51"/>
        <v>0</v>
      </c>
      <c r="U147" s="53" t="str">
        <f t="shared" si="62"/>
        <v>0</v>
      </c>
      <c r="V147" s="53">
        <f t="shared" si="52"/>
        <v>0</v>
      </c>
      <c r="W147" s="53" t="str">
        <f t="shared" si="63"/>
        <v>0</v>
      </c>
      <c r="X147" s="53">
        <f t="shared" si="53"/>
        <v>0</v>
      </c>
      <c r="Y147" s="53" t="str">
        <f t="shared" si="64"/>
        <v>0</v>
      </c>
      <c r="Z147" s="53">
        <f t="shared" si="54"/>
        <v>0</v>
      </c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92">
        <f>Parâmetros!A137</f>
        <v>44202.666666666664</v>
      </c>
      <c r="B148" s="59">
        <f>Parâmetros!G137*0.04*46.0055</f>
        <v>3.6620378000000002</v>
      </c>
      <c r="C148" s="87">
        <f t="shared" si="65"/>
        <v>3.6620378000000002</v>
      </c>
      <c r="D148" s="91">
        <f t="shared" si="44"/>
        <v>0.73240756000000007</v>
      </c>
      <c r="E148" s="42" t="str">
        <f t="shared" si="55"/>
        <v>1</v>
      </c>
      <c r="F148" s="51">
        <f t="shared" si="45"/>
        <v>-150.42951314500002</v>
      </c>
      <c r="G148" s="42" t="str">
        <f t="shared" si="56"/>
        <v>0</v>
      </c>
      <c r="H148" s="51">
        <f t="shared" si="46"/>
        <v>-34.214756572500008</v>
      </c>
      <c r="I148" s="42" t="str">
        <f t="shared" si="57"/>
        <v>0</v>
      </c>
      <c r="J148" s="51">
        <f t="shared" si="47"/>
        <v>90.147285168148159</v>
      </c>
      <c r="K148" s="42" t="str">
        <f t="shared" si="58"/>
        <v>0</v>
      </c>
      <c r="L148" s="51">
        <f t="shared" si="48"/>
        <v>81.740686355294116</v>
      </c>
      <c r="M148" s="55" t="str">
        <f t="shared" si="59"/>
        <v>0</v>
      </c>
      <c r="N148" s="58">
        <f t="shared" si="49"/>
        <v>0.73240756000000007</v>
      </c>
      <c r="O148" s="59">
        <v>260</v>
      </c>
      <c r="Q148" s="53" t="str">
        <f t="shared" si="60"/>
        <v>1</v>
      </c>
      <c r="R148" s="53">
        <f t="shared" si="50"/>
        <v>1</v>
      </c>
      <c r="S148" s="53" t="str">
        <f t="shared" si="61"/>
        <v>0</v>
      </c>
      <c r="T148" s="53">
        <f t="shared" si="51"/>
        <v>0</v>
      </c>
      <c r="U148" s="53" t="str">
        <f t="shared" si="62"/>
        <v>0</v>
      </c>
      <c r="V148" s="53">
        <f t="shared" si="52"/>
        <v>0</v>
      </c>
      <c r="W148" s="53" t="str">
        <f t="shared" si="63"/>
        <v>0</v>
      </c>
      <c r="X148" s="53">
        <f t="shared" si="53"/>
        <v>0</v>
      </c>
      <c r="Y148" s="53" t="str">
        <f t="shared" si="64"/>
        <v>0</v>
      </c>
      <c r="Z148" s="53">
        <f t="shared" si="54"/>
        <v>0</v>
      </c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92">
        <f>Parâmetros!A138</f>
        <v>44202.708333333336</v>
      </c>
      <c r="B149" s="59">
        <f>Parâmetros!G138*0.04*46.0055</f>
        <v>3.4780157999999997</v>
      </c>
      <c r="C149" s="87">
        <f t="shared" si="65"/>
        <v>3.4780157999999997</v>
      </c>
      <c r="D149" s="91">
        <f t="shared" si="44"/>
        <v>0.69560316</v>
      </c>
      <c r="E149" s="42" t="str">
        <f t="shared" si="55"/>
        <v>1</v>
      </c>
      <c r="F149" s="51">
        <f t="shared" si="45"/>
        <v>-150.60893459499997</v>
      </c>
      <c r="G149" s="42" t="str">
        <f t="shared" si="56"/>
        <v>0</v>
      </c>
      <c r="H149" s="51">
        <f t="shared" si="46"/>
        <v>-34.304467297499983</v>
      </c>
      <c r="I149" s="42" t="str">
        <f t="shared" si="57"/>
        <v>0</v>
      </c>
      <c r="J149" s="51">
        <f t="shared" si="47"/>
        <v>90.129337343456783</v>
      </c>
      <c r="K149" s="42" t="str">
        <f t="shared" si="58"/>
        <v>0</v>
      </c>
      <c r="L149" s="51">
        <f t="shared" si="48"/>
        <v>81.721201672941177</v>
      </c>
      <c r="M149" s="55" t="str">
        <f t="shared" si="59"/>
        <v>0</v>
      </c>
      <c r="N149" s="58">
        <f t="shared" si="49"/>
        <v>0.69560316</v>
      </c>
      <c r="O149" s="59">
        <v>260</v>
      </c>
      <c r="Q149" s="53" t="str">
        <f t="shared" si="60"/>
        <v>1</v>
      </c>
      <c r="R149" s="53">
        <f t="shared" si="50"/>
        <v>1</v>
      </c>
      <c r="S149" s="53" t="str">
        <f t="shared" si="61"/>
        <v>0</v>
      </c>
      <c r="T149" s="53">
        <f t="shared" si="51"/>
        <v>0</v>
      </c>
      <c r="U149" s="53" t="str">
        <f t="shared" si="62"/>
        <v>0</v>
      </c>
      <c r="V149" s="53">
        <f t="shared" si="52"/>
        <v>0</v>
      </c>
      <c r="W149" s="53" t="str">
        <f t="shared" si="63"/>
        <v>0</v>
      </c>
      <c r="X149" s="53">
        <f t="shared" si="53"/>
        <v>0</v>
      </c>
      <c r="Y149" s="53" t="str">
        <f t="shared" si="64"/>
        <v>0</v>
      </c>
      <c r="Z149" s="53">
        <f t="shared" si="54"/>
        <v>0</v>
      </c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92">
        <f>Parâmetros!A139</f>
        <v>44202.75</v>
      </c>
      <c r="B150" s="59">
        <f>Parâmetros!G139*0.04*46.0055</f>
        <v>5.0422028000000001</v>
      </c>
      <c r="C150" s="87">
        <f t="shared" si="65"/>
        <v>5.0422028000000001</v>
      </c>
      <c r="D150" s="91">
        <f t="shared" si="44"/>
        <v>1.0084405599999999</v>
      </c>
      <c r="E150" s="42" t="str">
        <f t="shared" si="55"/>
        <v>1</v>
      </c>
      <c r="F150" s="51">
        <f t="shared" si="45"/>
        <v>-149.08385226999999</v>
      </c>
      <c r="G150" s="42" t="str">
        <f t="shared" si="56"/>
        <v>0</v>
      </c>
      <c r="H150" s="51">
        <f t="shared" si="46"/>
        <v>-33.541926134999997</v>
      </c>
      <c r="I150" s="42" t="str">
        <f t="shared" si="57"/>
        <v>0</v>
      </c>
      <c r="J150" s="51">
        <f t="shared" si="47"/>
        <v>90.28189385333333</v>
      </c>
      <c r="K150" s="42" t="str">
        <f t="shared" si="58"/>
        <v>0</v>
      </c>
      <c r="L150" s="51">
        <f t="shared" si="48"/>
        <v>81.886821472941193</v>
      </c>
      <c r="M150" s="55" t="str">
        <f t="shared" si="59"/>
        <v>0</v>
      </c>
      <c r="N150" s="58">
        <f t="shared" si="49"/>
        <v>1.0084405599999999</v>
      </c>
      <c r="O150" s="59">
        <v>260</v>
      </c>
      <c r="Q150" s="53" t="str">
        <f t="shared" si="60"/>
        <v>1</v>
      </c>
      <c r="R150" s="53">
        <f t="shared" si="50"/>
        <v>1</v>
      </c>
      <c r="S150" s="53" t="str">
        <f t="shared" si="61"/>
        <v>0</v>
      </c>
      <c r="T150" s="53">
        <f t="shared" si="51"/>
        <v>0</v>
      </c>
      <c r="U150" s="53" t="str">
        <f t="shared" si="62"/>
        <v>0</v>
      </c>
      <c r="V150" s="53">
        <f t="shared" si="52"/>
        <v>0</v>
      </c>
      <c r="W150" s="53" t="str">
        <f t="shared" si="63"/>
        <v>0</v>
      </c>
      <c r="X150" s="53">
        <f t="shared" si="53"/>
        <v>0</v>
      </c>
      <c r="Y150" s="53" t="str">
        <f t="shared" si="64"/>
        <v>0</v>
      </c>
      <c r="Z150" s="53">
        <f t="shared" si="54"/>
        <v>0</v>
      </c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92">
        <f>Parâmetros!A140</f>
        <v>44202.791666666664</v>
      </c>
      <c r="B151" s="59">
        <f>Parâmetros!G140*0.04*46.0055</f>
        <v>7.4896954000000013</v>
      </c>
      <c r="C151" s="87">
        <f t="shared" si="65"/>
        <v>7.4896954000000013</v>
      </c>
      <c r="D151" s="91">
        <f t="shared" si="44"/>
        <v>1.4979390800000003</v>
      </c>
      <c r="E151" s="42" t="str">
        <f t="shared" si="55"/>
        <v>1</v>
      </c>
      <c r="F151" s="51">
        <f t="shared" si="45"/>
        <v>-146.69754698500003</v>
      </c>
      <c r="G151" s="42" t="str">
        <f t="shared" si="56"/>
        <v>0</v>
      </c>
      <c r="H151" s="51">
        <f t="shared" si="46"/>
        <v>-32.348773492500015</v>
      </c>
      <c r="I151" s="42" t="str">
        <f t="shared" si="57"/>
        <v>0</v>
      </c>
      <c r="J151" s="51">
        <f t="shared" si="47"/>
        <v>90.520599921728405</v>
      </c>
      <c r="K151" s="42" t="str">
        <f t="shared" si="58"/>
        <v>0</v>
      </c>
      <c r="L151" s="51">
        <f t="shared" si="48"/>
        <v>82.145967748235307</v>
      </c>
      <c r="M151" s="55" t="str">
        <f t="shared" si="59"/>
        <v>0</v>
      </c>
      <c r="N151" s="58">
        <f t="shared" si="49"/>
        <v>1.4979390800000003</v>
      </c>
      <c r="O151" s="59">
        <v>260</v>
      </c>
      <c r="Q151" s="53" t="str">
        <f t="shared" si="60"/>
        <v>1</v>
      </c>
      <c r="R151" s="53">
        <f t="shared" si="50"/>
        <v>1</v>
      </c>
      <c r="S151" s="53" t="str">
        <f t="shared" si="61"/>
        <v>0</v>
      </c>
      <c r="T151" s="53">
        <f t="shared" si="51"/>
        <v>0</v>
      </c>
      <c r="U151" s="53" t="str">
        <f t="shared" si="62"/>
        <v>0</v>
      </c>
      <c r="V151" s="53">
        <f t="shared" si="52"/>
        <v>0</v>
      </c>
      <c r="W151" s="53" t="str">
        <f t="shared" si="63"/>
        <v>0</v>
      </c>
      <c r="X151" s="53">
        <f t="shared" si="53"/>
        <v>0</v>
      </c>
      <c r="Y151" s="53" t="str">
        <f t="shared" si="64"/>
        <v>0</v>
      </c>
      <c r="Z151" s="53">
        <f t="shared" si="54"/>
        <v>0</v>
      </c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92">
        <f>Parâmetros!A141</f>
        <v>44202.833333333336</v>
      </c>
      <c r="B152" s="59">
        <f>Parâmetros!G141*0.04*46.0055</f>
        <v>6.8640205999999999</v>
      </c>
      <c r="C152" s="87">
        <f t="shared" si="65"/>
        <v>6.8640205999999999</v>
      </c>
      <c r="D152" s="91">
        <f t="shared" si="44"/>
        <v>1.3728041199999999</v>
      </c>
      <c r="E152" s="42" t="str">
        <f t="shared" si="55"/>
        <v>1</v>
      </c>
      <c r="F152" s="51">
        <f t="shared" si="45"/>
        <v>-147.30757991500002</v>
      </c>
      <c r="G152" s="42" t="str">
        <f t="shared" si="56"/>
        <v>0</v>
      </c>
      <c r="H152" s="51">
        <f t="shared" si="46"/>
        <v>-32.65378995750001</v>
      </c>
      <c r="I152" s="42" t="str">
        <f t="shared" si="57"/>
        <v>0</v>
      </c>
      <c r="J152" s="51">
        <f t="shared" si="47"/>
        <v>90.459577317777786</v>
      </c>
      <c r="K152" s="42" t="str">
        <f t="shared" si="58"/>
        <v>0</v>
      </c>
      <c r="L152" s="51">
        <f t="shared" si="48"/>
        <v>82.079719828235284</v>
      </c>
      <c r="M152" s="55" t="str">
        <f t="shared" si="59"/>
        <v>0</v>
      </c>
      <c r="N152" s="58">
        <f t="shared" si="49"/>
        <v>1.3728041199999999</v>
      </c>
      <c r="O152" s="59">
        <v>260</v>
      </c>
      <c r="Q152" s="53" t="str">
        <f t="shared" si="60"/>
        <v>1</v>
      </c>
      <c r="R152" s="53">
        <f t="shared" si="50"/>
        <v>1</v>
      </c>
      <c r="S152" s="53" t="str">
        <f t="shared" si="61"/>
        <v>0</v>
      </c>
      <c r="T152" s="53">
        <f t="shared" si="51"/>
        <v>0</v>
      </c>
      <c r="U152" s="53" t="str">
        <f t="shared" si="62"/>
        <v>0</v>
      </c>
      <c r="V152" s="53">
        <f t="shared" si="52"/>
        <v>0</v>
      </c>
      <c r="W152" s="53" t="str">
        <f t="shared" si="63"/>
        <v>0</v>
      </c>
      <c r="X152" s="53">
        <f t="shared" si="53"/>
        <v>0</v>
      </c>
      <c r="Y152" s="53" t="str">
        <f t="shared" si="64"/>
        <v>0</v>
      </c>
      <c r="Z152" s="53">
        <f t="shared" si="54"/>
        <v>0</v>
      </c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92">
        <f>Parâmetros!A142</f>
        <v>44202.875</v>
      </c>
      <c r="B153" s="59">
        <f>Parâmetros!G142*0.04*46.0055</f>
        <v>4.9869961999999992</v>
      </c>
      <c r="C153" s="87">
        <f t="shared" si="65"/>
        <v>4.9869961999999992</v>
      </c>
      <c r="D153" s="91">
        <f t="shared" si="44"/>
        <v>0.9973992399999998</v>
      </c>
      <c r="E153" s="42" t="str">
        <f t="shared" si="55"/>
        <v>1</v>
      </c>
      <c r="F153" s="51">
        <f t="shared" si="45"/>
        <v>-149.13767870500001</v>
      </c>
      <c r="G153" s="42" t="str">
        <f t="shared" si="56"/>
        <v>0</v>
      </c>
      <c r="H153" s="51">
        <f t="shared" si="46"/>
        <v>-33.568839352500007</v>
      </c>
      <c r="I153" s="42" t="str">
        <f t="shared" si="57"/>
        <v>0</v>
      </c>
      <c r="J153" s="51">
        <f t="shared" si="47"/>
        <v>90.276509505925929</v>
      </c>
      <c r="K153" s="42" t="str">
        <f t="shared" si="58"/>
        <v>0</v>
      </c>
      <c r="L153" s="51">
        <f t="shared" si="48"/>
        <v>81.880976068235285</v>
      </c>
      <c r="M153" s="55" t="str">
        <f t="shared" si="59"/>
        <v>0</v>
      </c>
      <c r="N153" s="58">
        <f t="shared" si="49"/>
        <v>0.9973992399999998</v>
      </c>
      <c r="O153" s="59">
        <v>260</v>
      </c>
      <c r="Q153" s="53" t="str">
        <f t="shared" si="60"/>
        <v>1</v>
      </c>
      <c r="R153" s="53">
        <f t="shared" si="50"/>
        <v>1</v>
      </c>
      <c r="S153" s="53" t="str">
        <f t="shared" si="61"/>
        <v>0</v>
      </c>
      <c r="T153" s="53">
        <f t="shared" si="51"/>
        <v>0</v>
      </c>
      <c r="U153" s="53" t="str">
        <f t="shared" si="62"/>
        <v>0</v>
      </c>
      <c r="V153" s="53">
        <f t="shared" si="52"/>
        <v>0</v>
      </c>
      <c r="W153" s="53" t="str">
        <f t="shared" si="63"/>
        <v>0</v>
      </c>
      <c r="X153" s="53">
        <f t="shared" si="53"/>
        <v>0</v>
      </c>
      <c r="Y153" s="53" t="str">
        <f t="shared" si="64"/>
        <v>0</v>
      </c>
      <c r="Z153" s="53">
        <f t="shared" si="54"/>
        <v>0</v>
      </c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92">
        <f>Parâmetros!A143</f>
        <v>44202.916666666664</v>
      </c>
      <c r="B154" s="59">
        <f>Parâmetros!G143*0.04*46.0055</f>
        <v>6.3855633999999997</v>
      </c>
      <c r="C154" s="87">
        <f t="shared" si="65"/>
        <v>6.3855633999999997</v>
      </c>
      <c r="D154" s="91">
        <f t="shared" si="44"/>
        <v>1.2771126799999999</v>
      </c>
      <c r="E154" s="42" t="str">
        <f t="shared" si="55"/>
        <v>1</v>
      </c>
      <c r="F154" s="51">
        <f t="shared" si="45"/>
        <v>-147.77407568499999</v>
      </c>
      <c r="G154" s="42" t="str">
        <f t="shared" si="56"/>
        <v>0</v>
      </c>
      <c r="H154" s="51">
        <f t="shared" si="46"/>
        <v>-32.887037842499993</v>
      </c>
      <c r="I154" s="42" t="str">
        <f t="shared" si="57"/>
        <v>0</v>
      </c>
      <c r="J154" s="51">
        <f t="shared" si="47"/>
        <v>90.412912973580248</v>
      </c>
      <c r="K154" s="42" t="str">
        <f t="shared" si="58"/>
        <v>0</v>
      </c>
      <c r="L154" s="51">
        <f t="shared" si="48"/>
        <v>82.029059654117646</v>
      </c>
      <c r="M154" s="55" t="str">
        <f t="shared" si="59"/>
        <v>0</v>
      </c>
      <c r="N154" s="58">
        <f t="shared" si="49"/>
        <v>1.2771126799999999</v>
      </c>
      <c r="O154" s="59">
        <v>260</v>
      </c>
      <c r="Q154" s="53" t="str">
        <f t="shared" si="60"/>
        <v>1</v>
      </c>
      <c r="R154" s="53">
        <f t="shared" si="50"/>
        <v>1</v>
      </c>
      <c r="S154" s="53" t="str">
        <f t="shared" si="61"/>
        <v>0</v>
      </c>
      <c r="T154" s="53">
        <f t="shared" si="51"/>
        <v>0</v>
      </c>
      <c r="U154" s="53" t="str">
        <f t="shared" si="62"/>
        <v>0</v>
      </c>
      <c r="V154" s="53">
        <f t="shared" si="52"/>
        <v>0</v>
      </c>
      <c r="W154" s="53" t="str">
        <f t="shared" si="63"/>
        <v>0</v>
      </c>
      <c r="X154" s="53">
        <f t="shared" si="53"/>
        <v>0</v>
      </c>
      <c r="Y154" s="53" t="str">
        <f t="shared" si="64"/>
        <v>0</v>
      </c>
      <c r="Z154" s="53">
        <f t="shared" si="54"/>
        <v>0</v>
      </c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92">
        <f>Parâmetros!A144</f>
        <v>44202.958333333336</v>
      </c>
      <c r="B155" s="59">
        <f>Parâmetros!G144*0.04*46.0055</f>
        <v>4.2693103999999993</v>
      </c>
      <c r="C155" s="87">
        <f t="shared" si="65"/>
        <v>4.2693103999999993</v>
      </c>
      <c r="D155" s="91">
        <f t="shared" si="44"/>
        <v>0.85386207999999986</v>
      </c>
      <c r="E155" s="42" t="str">
        <f t="shared" si="55"/>
        <v>1</v>
      </c>
      <c r="F155" s="51">
        <f t="shared" si="45"/>
        <v>-149.83742236000001</v>
      </c>
      <c r="G155" s="42" t="str">
        <f t="shared" si="56"/>
        <v>0</v>
      </c>
      <c r="H155" s="51">
        <f t="shared" si="46"/>
        <v>-33.918711180000003</v>
      </c>
      <c r="I155" s="42" t="str">
        <f t="shared" si="57"/>
        <v>0</v>
      </c>
      <c r="J155" s="51">
        <f t="shared" si="47"/>
        <v>90.20651298962963</v>
      </c>
      <c r="K155" s="42" t="str">
        <f t="shared" si="58"/>
        <v>0</v>
      </c>
      <c r="L155" s="51">
        <f t="shared" si="48"/>
        <v>81.804985807058813</v>
      </c>
      <c r="M155" s="55" t="str">
        <f t="shared" si="59"/>
        <v>0</v>
      </c>
      <c r="N155" s="58">
        <f t="shared" si="49"/>
        <v>0.85386207999999986</v>
      </c>
      <c r="O155" s="59">
        <v>260</v>
      </c>
      <c r="Q155" s="53" t="str">
        <f t="shared" si="60"/>
        <v>1</v>
      </c>
      <c r="R155" s="53">
        <f t="shared" si="50"/>
        <v>1</v>
      </c>
      <c r="S155" s="53" t="str">
        <f t="shared" si="61"/>
        <v>0</v>
      </c>
      <c r="T155" s="53">
        <f t="shared" si="51"/>
        <v>0</v>
      </c>
      <c r="U155" s="53" t="str">
        <f t="shared" si="62"/>
        <v>0</v>
      </c>
      <c r="V155" s="53">
        <f t="shared" si="52"/>
        <v>0</v>
      </c>
      <c r="W155" s="53" t="str">
        <f t="shared" si="63"/>
        <v>0</v>
      </c>
      <c r="X155" s="53">
        <f t="shared" si="53"/>
        <v>0</v>
      </c>
      <c r="Y155" s="53" t="str">
        <f t="shared" si="64"/>
        <v>0</v>
      </c>
      <c r="Z155" s="53">
        <f t="shared" si="54"/>
        <v>0</v>
      </c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92">
        <f>Parâmetros!A145</f>
        <v>44203</v>
      </c>
      <c r="B156" s="59">
        <f>Parâmetros!G145*0.04*46.0055</f>
        <v>3.0731674</v>
      </c>
      <c r="C156" s="87">
        <f t="shared" si="65"/>
        <v>3.0731674</v>
      </c>
      <c r="D156" s="91">
        <f t="shared" si="44"/>
        <v>0.61463347999999995</v>
      </c>
      <c r="E156" s="42" t="str">
        <f t="shared" si="55"/>
        <v>1</v>
      </c>
      <c r="F156" s="51">
        <f t="shared" si="45"/>
        <v>-151.00366178500002</v>
      </c>
      <c r="G156" s="42" t="str">
        <f t="shared" si="56"/>
        <v>0</v>
      </c>
      <c r="H156" s="51">
        <f t="shared" si="46"/>
        <v>-34.50183089250001</v>
      </c>
      <c r="I156" s="42" t="str">
        <f t="shared" si="57"/>
        <v>0</v>
      </c>
      <c r="J156" s="51">
        <f t="shared" si="47"/>
        <v>90.089852129135807</v>
      </c>
      <c r="K156" s="42" t="str">
        <f t="shared" si="58"/>
        <v>0</v>
      </c>
      <c r="L156" s="51">
        <f t="shared" si="48"/>
        <v>81.678335371764717</v>
      </c>
      <c r="M156" s="55" t="str">
        <f t="shared" si="59"/>
        <v>0</v>
      </c>
      <c r="N156" s="58">
        <f t="shared" si="49"/>
        <v>0.61463347999999995</v>
      </c>
      <c r="O156" s="59">
        <v>260</v>
      </c>
      <c r="Q156" s="53" t="str">
        <f t="shared" si="60"/>
        <v>1</v>
      </c>
      <c r="R156" s="53">
        <f t="shared" si="50"/>
        <v>1</v>
      </c>
      <c r="S156" s="53" t="str">
        <f t="shared" si="61"/>
        <v>0</v>
      </c>
      <c r="T156" s="53">
        <f t="shared" si="51"/>
        <v>0</v>
      </c>
      <c r="U156" s="53" t="str">
        <f t="shared" si="62"/>
        <v>0</v>
      </c>
      <c r="V156" s="53">
        <f t="shared" si="52"/>
        <v>0</v>
      </c>
      <c r="W156" s="53" t="str">
        <f t="shared" si="63"/>
        <v>0</v>
      </c>
      <c r="X156" s="53">
        <f t="shared" si="53"/>
        <v>0</v>
      </c>
      <c r="Y156" s="53" t="str">
        <f t="shared" si="64"/>
        <v>0</v>
      </c>
      <c r="Z156" s="53">
        <f t="shared" si="54"/>
        <v>0</v>
      </c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92">
        <f>Parâmetros!A146</f>
        <v>44203.041666666664</v>
      </c>
      <c r="B157" s="59">
        <f>Parâmetros!G146*0.04*46.0055</f>
        <v>2.3002750000000001</v>
      </c>
      <c r="C157" s="87">
        <f t="shared" si="65"/>
        <v>2.3002750000000001</v>
      </c>
      <c r="D157" s="91">
        <f t="shared" si="44"/>
        <v>0.46005500000000005</v>
      </c>
      <c r="E157" s="42" t="str">
        <f t="shared" si="55"/>
        <v>1</v>
      </c>
      <c r="F157" s="51">
        <f t="shared" si="45"/>
        <v>-151.757231875</v>
      </c>
      <c r="G157" s="42" t="str">
        <f t="shared" si="56"/>
        <v>0</v>
      </c>
      <c r="H157" s="51">
        <f t="shared" si="46"/>
        <v>-34.878615937500001</v>
      </c>
      <c r="I157" s="42" t="str">
        <f t="shared" si="57"/>
        <v>0</v>
      </c>
      <c r="J157" s="51">
        <f t="shared" si="47"/>
        <v>90.014471265432093</v>
      </c>
      <c r="K157" s="42" t="str">
        <f t="shared" si="58"/>
        <v>0</v>
      </c>
      <c r="L157" s="51">
        <f t="shared" si="48"/>
        <v>81.596499705882366</v>
      </c>
      <c r="M157" s="55" t="str">
        <f t="shared" si="59"/>
        <v>0</v>
      </c>
      <c r="N157" s="58">
        <f t="shared" si="49"/>
        <v>0.46005500000000005</v>
      </c>
      <c r="O157" s="59">
        <v>260</v>
      </c>
      <c r="Q157" s="53" t="str">
        <f t="shared" si="60"/>
        <v>1</v>
      </c>
      <c r="R157" s="53">
        <f t="shared" si="50"/>
        <v>1</v>
      </c>
      <c r="S157" s="53" t="str">
        <f t="shared" si="61"/>
        <v>0</v>
      </c>
      <c r="T157" s="53">
        <f t="shared" si="51"/>
        <v>0</v>
      </c>
      <c r="U157" s="53" t="str">
        <f t="shared" si="62"/>
        <v>0</v>
      </c>
      <c r="V157" s="53">
        <f t="shared" si="52"/>
        <v>0</v>
      </c>
      <c r="W157" s="53" t="str">
        <f t="shared" si="63"/>
        <v>0</v>
      </c>
      <c r="X157" s="53">
        <f t="shared" si="53"/>
        <v>0</v>
      </c>
      <c r="Y157" s="53" t="str">
        <f t="shared" si="64"/>
        <v>0</v>
      </c>
      <c r="Z157" s="53">
        <f t="shared" si="54"/>
        <v>0</v>
      </c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92">
        <f>Parâmetros!A147</f>
        <v>44203.083333333336</v>
      </c>
      <c r="B158" s="59">
        <f>Parâmetros!G147*0.04*46.0055</f>
        <v>1.7666111999999998</v>
      </c>
      <c r="C158" s="87">
        <f t="shared" si="65"/>
        <v>1.7666111999999998</v>
      </c>
      <c r="D158" s="91">
        <f t="shared" si="44"/>
        <v>0.35332223999999995</v>
      </c>
      <c r="E158" s="42" t="str">
        <f t="shared" si="55"/>
        <v>1</v>
      </c>
      <c r="F158" s="51">
        <f t="shared" si="45"/>
        <v>-152.27755408000002</v>
      </c>
      <c r="G158" s="42" t="str">
        <f t="shared" si="56"/>
        <v>0</v>
      </c>
      <c r="H158" s="51">
        <f t="shared" si="46"/>
        <v>-35.138777040000008</v>
      </c>
      <c r="I158" s="42" t="str">
        <f t="shared" si="57"/>
        <v>0</v>
      </c>
      <c r="J158" s="51">
        <f t="shared" si="47"/>
        <v>89.962422573827155</v>
      </c>
      <c r="K158" s="42" t="str">
        <f t="shared" si="58"/>
        <v>0</v>
      </c>
      <c r="L158" s="51">
        <f t="shared" si="48"/>
        <v>81.539994127058819</v>
      </c>
      <c r="M158" s="55" t="str">
        <f t="shared" si="59"/>
        <v>0</v>
      </c>
      <c r="N158" s="58">
        <f t="shared" si="49"/>
        <v>0.35332223999999995</v>
      </c>
      <c r="O158" s="59">
        <v>260</v>
      </c>
      <c r="Q158" s="53" t="str">
        <f t="shared" si="60"/>
        <v>1</v>
      </c>
      <c r="R158" s="53">
        <f t="shared" si="50"/>
        <v>1</v>
      </c>
      <c r="S158" s="53" t="str">
        <f t="shared" si="61"/>
        <v>0</v>
      </c>
      <c r="T158" s="53">
        <f t="shared" si="51"/>
        <v>0</v>
      </c>
      <c r="U158" s="53" t="str">
        <f t="shared" si="62"/>
        <v>0</v>
      </c>
      <c r="V158" s="53">
        <f t="shared" si="52"/>
        <v>0</v>
      </c>
      <c r="W158" s="53" t="str">
        <f t="shared" si="63"/>
        <v>0</v>
      </c>
      <c r="X158" s="53">
        <f t="shared" si="53"/>
        <v>0</v>
      </c>
      <c r="Y158" s="53" t="str">
        <f t="shared" si="64"/>
        <v>0</v>
      </c>
      <c r="Z158" s="53">
        <f t="shared" si="54"/>
        <v>0</v>
      </c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92">
        <f>Parâmetros!A148</f>
        <v>44203.125</v>
      </c>
      <c r="B159" s="59">
        <f>Parâmetros!G148*0.04*46.0055</f>
        <v>1.2145452000000001</v>
      </c>
      <c r="C159" s="87">
        <f t="shared" si="65"/>
        <v>1.2145452000000001</v>
      </c>
      <c r="D159" s="91">
        <f t="shared" si="44"/>
        <v>0.24290904000000002</v>
      </c>
      <c r="E159" s="42" t="str">
        <f t="shared" si="55"/>
        <v>1</v>
      </c>
      <c r="F159" s="51">
        <f t="shared" si="45"/>
        <v>-152.81581843000001</v>
      </c>
      <c r="G159" s="42" t="str">
        <f t="shared" si="56"/>
        <v>0</v>
      </c>
      <c r="H159" s="51">
        <f t="shared" si="46"/>
        <v>-35.407909215000004</v>
      </c>
      <c r="I159" s="42" t="str">
        <f t="shared" si="57"/>
        <v>0</v>
      </c>
      <c r="J159" s="51">
        <f t="shared" si="47"/>
        <v>89.908579099753084</v>
      </c>
      <c r="K159" s="42" t="str">
        <f t="shared" si="58"/>
        <v>0</v>
      </c>
      <c r="L159" s="51">
        <f t="shared" si="48"/>
        <v>81.481540080000002</v>
      </c>
      <c r="M159" s="55" t="str">
        <f t="shared" si="59"/>
        <v>0</v>
      </c>
      <c r="N159" s="58">
        <f t="shared" si="49"/>
        <v>0.24290904000000002</v>
      </c>
      <c r="O159" s="59">
        <v>260</v>
      </c>
      <c r="Q159" s="53" t="str">
        <f t="shared" si="60"/>
        <v>1</v>
      </c>
      <c r="R159" s="53">
        <f t="shared" si="50"/>
        <v>1</v>
      </c>
      <c r="S159" s="53" t="str">
        <f t="shared" si="61"/>
        <v>0</v>
      </c>
      <c r="T159" s="53">
        <f t="shared" si="51"/>
        <v>0</v>
      </c>
      <c r="U159" s="53" t="str">
        <f t="shared" si="62"/>
        <v>0</v>
      </c>
      <c r="V159" s="53">
        <f t="shared" si="52"/>
        <v>0</v>
      </c>
      <c r="W159" s="53" t="str">
        <f t="shared" si="63"/>
        <v>0</v>
      </c>
      <c r="X159" s="53">
        <f t="shared" si="53"/>
        <v>0</v>
      </c>
      <c r="Y159" s="53" t="str">
        <f t="shared" si="64"/>
        <v>0</v>
      </c>
      <c r="Z159" s="53">
        <f t="shared" si="54"/>
        <v>0</v>
      </c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92">
        <f>Parâmetros!A149</f>
        <v>44203.166666666664</v>
      </c>
      <c r="B160" s="59">
        <f>Parâmetros!G149*0.04*46.0055</f>
        <v>1.2145452000000001</v>
      </c>
      <c r="C160" s="87">
        <f t="shared" si="65"/>
        <v>1.2145452000000001</v>
      </c>
      <c r="D160" s="91">
        <f t="shared" si="44"/>
        <v>0.24290904000000002</v>
      </c>
      <c r="E160" s="42" t="str">
        <f t="shared" si="55"/>
        <v>1</v>
      </c>
      <c r="F160" s="51">
        <f t="shared" si="45"/>
        <v>-152.81581843000001</v>
      </c>
      <c r="G160" s="42" t="str">
        <f t="shared" si="56"/>
        <v>0</v>
      </c>
      <c r="H160" s="51">
        <f t="shared" si="46"/>
        <v>-35.407909215000004</v>
      </c>
      <c r="I160" s="42" t="str">
        <f t="shared" si="57"/>
        <v>0</v>
      </c>
      <c r="J160" s="51">
        <f t="shared" si="47"/>
        <v>89.908579099753084</v>
      </c>
      <c r="K160" s="42" t="str">
        <f t="shared" si="58"/>
        <v>0</v>
      </c>
      <c r="L160" s="51">
        <f t="shared" si="48"/>
        <v>81.481540080000002</v>
      </c>
      <c r="M160" s="55" t="str">
        <f t="shared" si="59"/>
        <v>0</v>
      </c>
      <c r="N160" s="58">
        <f t="shared" si="49"/>
        <v>0.24290904000000002</v>
      </c>
      <c r="O160" s="59">
        <v>260</v>
      </c>
      <c r="Q160" s="53" t="str">
        <f t="shared" si="60"/>
        <v>1</v>
      </c>
      <c r="R160" s="53">
        <f t="shared" si="50"/>
        <v>1</v>
      </c>
      <c r="S160" s="53" t="str">
        <f t="shared" si="61"/>
        <v>0</v>
      </c>
      <c r="T160" s="53">
        <f t="shared" si="51"/>
        <v>0</v>
      </c>
      <c r="U160" s="53" t="str">
        <f t="shared" si="62"/>
        <v>0</v>
      </c>
      <c r="V160" s="53">
        <f t="shared" si="52"/>
        <v>0</v>
      </c>
      <c r="W160" s="53" t="str">
        <f t="shared" si="63"/>
        <v>0</v>
      </c>
      <c r="X160" s="53">
        <f t="shared" si="53"/>
        <v>0</v>
      </c>
      <c r="Y160" s="53" t="str">
        <f t="shared" si="64"/>
        <v>0</v>
      </c>
      <c r="Z160" s="53">
        <f t="shared" si="54"/>
        <v>0</v>
      </c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92">
        <f>Parâmetros!A150</f>
        <v>44203.208333333336</v>
      </c>
      <c r="B161" s="59">
        <f>Parâmetros!G150*0.04*46.0055</f>
        <v>1.2329474</v>
      </c>
      <c r="C161" s="87">
        <f t="shared" si="65"/>
        <v>1.2329474</v>
      </c>
      <c r="D161" s="91">
        <f t="shared" si="44"/>
        <v>0.24658948</v>
      </c>
      <c r="E161" s="42" t="str">
        <f t="shared" si="55"/>
        <v>1</v>
      </c>
      <c r="F161" s="51">
        <f t="shared" si="45"/>
        <v>-152.797876285</v>
      </c>
      <c r="G161" s="42" t="str">
        <f t="shared" si="56"/>
        <v>0</v>
      </c>
      <c r="H161" s="51">
        <f t="shared" si="46"/>
        <v>-35.3989381425</v>
      </c>
      <c r="I161" s="42" t="str">
        <f t="shared" si="57"/>
        <v>0</v>
      </c>
      <c r="J161" s="51">
        <f t="shared" si="47"/>
        <v>89.910373882222217</v>
      </c>
      <c r="K161" s="42" t="str">
        <f t="shared" si="58"/>
        <v>0</v>
      </c>
      <c r="L161" s="51">
        <f t="shared" si="48"/>
        <v>81.483488548235314</v>
      </c>
      <c r="M161" s="55" t="str">
        <f t="shared" si="59"/>
        <v>0</v>
      </c>
      <c r="N161" s="58">
        <f t="shared" si="49"/>
        <v>0.24658948</v>
      </c>
      <c r="O161" s="59">
        <v>260</v>
      </c>
      <c r="Q161" s="53" t="str">
        <f t="shared" si="60"/>
        <v>1</v>
      </c>
      <c r="R161" s="53">
        <f t="shared" si="50"/>
        <v>1</v>
      </c>
      <c r="S161" s="53" t="str">
        <f t="shared" si="61"/>
        <v>0</v>
      </c>
      <c r="T161" s="53">
        <f t="shared" si="51"/>
        <v>0</v>
      </c>
      <c r="U161" s="53" t="str">
        <f t="shared" si="62"/>
        <v>0</v>
      </c>
      <c r="V161" s="53">
        <f t="shared" si="52"/>
        <v>0</v>
      </c>
      <c r="W161" s="53" t="str">
        <f t="shared" si="63"/>
        <v>0</v>
      </c>
      <c r="X161" s="53">
        <f t="shared" si="53"/>
        <v>0</v>
      </c>
      <c r="Y161" s="53" t="str">
        <f t="shared" si="64"/>
        <v>0</v>
      </c>
      <c r="Z161" s="53">
        <f t="shared" si="54"/>
        <v>0</v>
      </c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92">
        <f>Parâmetros!A151</f>
        <v>44203.25</v>
      </c>
      <c r="B162" s="59">
        <f>Parâmetros!G151*0.04*46.0055</f>
        <v>1.6377957999999999</v>
      </c>
      <c r="C162" s="87">
        <f t="shared" si="65"/>
        <v>1.6377957999999999</v>
      </c>
      <c r="D162" s="91">
        <f t="shared" si="44"/>
        <v>0.32755915999999996</v>
      </c>
      <c r="E162" s="42" t="str">
        <f t="shared" si="55"/>
        <v>1</v>
      </c>
      <c r="F162" s="51">
        <f t="shared" si="45"/>
        <v>-152.403149095</v>
      </c>
      <c r="G162" s="42" t="str">
        <f t="shared" si="56"/>
        <v>0</v>
      </c>
      <c r="H162" s="51">
        <f t="shared" si="46"/>
        <v>-35.201574547500002</v>
      </c>
      <c r="I162" s="42" t="str">
        <f t="shared" si="57"/>
        <v>0</v>
      </c>
      <c r="J162" s="51">
        <f t="shared" si="47"/>
        <v>89.949859096543207</v>
      </c>
      <c r="K162" s="42" t="str">
        <f t="shared" si="58"/>
        <v>0</v>
      </c>
      <c r="L162" s="51">
        <f t="shared" si="48"/>
        <v>81.526354849411774</v>
      </c>
      <c r="M162" s="55" t="str">
        <f t="shared" si="59"/>
        <v>0</v>
      </c>
      <c r="N162" s="58">
        <f t="shared" si="49"/>
        <v>0.32755915999999996</v>
      </c>
      <c r="O162" s="59">
        <v>260</v>
      </c>
      <c r="Q162" s="53" t="str">
        <f t="shared" si="60"/>
        <v>1</v>
      </c>
      <c r="R162" s="53">
        <f t="shared" si="50"/>
        <v>1</v>
      </c>
      <c r="S162" s="53" t="str">
        <f t="shared" si="61"/>
        <v>0</v>
      </c>
      <c r="T162" s="53">
        <f t="shared" si="51"/>
        <v>0</v>
      </c>
      <c r="U162" s="53" t="str">
        <f t="shared" si="62"/>
        <v>0</v>
      </c>
      <c r="V162" s="53">
        <f t="shared" si="52"/>
        <v>0</v>
      </c>
      <c r="W162" s="53" t="str">
        <f t="shared" si="63"/>
        <v>0</v>
      </c>
      <c r="X162" s="53">
        <f t="shared" si="53"/>
        <v>0</v>
      </c>
      <c r="Y162" s="53" t="str">
        <f t="shared" si="64"/>
        <v>0</v>
      </c>
      <c r="Z162" s="53">
        <f t="shared" si="54"/>
        <v>0</v>
      </c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92">
        <f>Parâmetros!A152</f>
        <v>44203.291666666664</v>
      </c>
      <c r="B163" s="59">
        <f>Parâmetros!G152*0.04*46.0055</f>
        <v>3.9932773999999998</v>
      </c>
      <c r="C163" s="87">
        <f t="shared" si="65"/>
        <v>3.9932773999999998</v>
      </c>
      <c r="D163" s="91">
        <f t="shared" si="44"/>
        <v>0.79865547999999997</v>
      </c>
      <c r="E163" s="42" t="str">
        <f t="shared" si="55"/>
        <v>1</v>
      </c>
      <c r="F163" s="51">
        <f t="shared" si="45"/>
        <v>-150.10655453499999</v>
      </c>
      <c r="G163" s="42" t="str">
        <f t="shared" si="56"/>
        <v>0</v>
      </c>
      <c r="H163" s="51">
        <f t="shared" si="46"/>
        <v>-34.053277267499993</v>
      </c>
      <c r="I163" s="42" t="str">
        <f t="shared" si="57"/>
        <v>0</v>
      </c>
      <c r="J163" s="51">
        <f t="shared" si="47"/>
        <v>90.179591252592587</v>
      </c>
      <c r="K163" s="42" t="str">
        <f t="shared" si="58"/>
        <v>0</v>
      </c>
      <c r="L163" s="51">
        <f t="shared" si="48"/>
        <v>81.775758783529398</v>
      </c>
      <c r="M163" s="55" t="str">
        <f t="shared" si="59"/>
        <v>0</v>
      </c>
      <c r="N163" s="58">
        <f t="shared" si="49"/>
        <v>0.79865547999999997</v>
      </c>
      <c r="O163" s="59">
        <v>260</v>
      </c>
      <c r="Q163" s="53" t="str">
        <f t="shared" si="60"/>
        <v>1</v>
      </c>
      <c r="R163" s="53">
        <f t="shared" si="50"/>
        <v>1</v>
      </c>
      <c r="S163" s="53" t="str">
        <f t="shared" si="61"/>
        <v>0</v>
      </c>
      <c r="T163" s="53">
        <f t="shared" si="51"/>
        <v>0</v>
      </c>
      <c r="U163" s="53" t="str">
        <f t="shared" si="62"/>
        <v>0</v>
      </c>
      <c r="V163" s="53">
        <f t="shared" si="52"/>
        <v>0</v>
      </c>
      <c r="W163" s="53" t="str">
        <f t="shared" si="63"/>
        <v>0</v>
      </c>
      <c r="X163" s="53">
        <f t="shared" si="53"/>
        <v>0</v>
      </c>
      <c r="Y163" s="53" t="str">
        <f t="shared" si="64"/>
        <v>0</v>
      </c>
      <c r="Z163" s="53">
        <f t="shared" si="54"/>
        <v>0</v>
      </c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92">
        <f>Parâmetros!A153</f>
        <v>44203.333333333336</v>
      </c>
      <c r="B164" s="59">
        <f>Parâmetros!G153*0.04*46.0055</f>
        <v>5.8703017999999991</v>
      </c>
      <c r="C164" s="87">
        <f t="shared" si="65"/>
        <v>5.8703017999999991</v>
      </c>
      <c r="D164" s="91">
        <f t="shared" si="44"/>
        <v>1.1740603599999997</v>
      </c>
      <c r="E164" s="42" t="str">
        <f t="shared" si="55"/>
        <v>1</v>
      </c>
      <c r="F164" s="51">
        <f t="shared" si="45"/>
        <v>-148.27645574500002</v>
      </c>
      <c r="G164" s="42" t="str">
        <f t="shared" si="56"/>
        <v>0</v>
      </c>
      <c r="H164" s="51">
        <f t="shared" si="46"/>
        <v>-33.138227872500011</v>
      </c>
      <c r="I164" s="42" t="str">
        <f t="shared" si="57"/>
        <v>0</v>
      </c>
      <c r="J164" s="51">
        <f t="shared" si="47"/>
        <v>90.362659064444443</v>
      </c>
      <c r="K164" s="42" t="str">
        <f t="shared" si="58"/>
        <v>0</v>
      </c>
      <c r="L164" s="51">
        <f t="shared" si="48"/>
        <v>81.974502543529425</v>
      </c>
      <c r="M164" s="55" t="str">
        <f t="shared" si="59"/>
        <v>0</v>
      </c>
      <c r="N164" s="58">
        <f t="shared" si="49"/>
        <v>1.1740603599999997</v>
      </c>
      <c r="O164" s="59">
        <v>260</v>
      </c>
      <c r="Q164" s="53" t="str">
        <f t="shared" si="60"/>
        <v>1</v>
      </c>
      <c r="R164" s="53">
        <f t="shared" si="50"/>
        <v>1</v>
      </c>
      <c r="S164" s="53" t="str">
        <f t="shared" si="61"/>
        <v>0</v>
      </c>
      <c r="T164" s="53">
        <f t="shared" si="51"/>
        <v>0</v>
      </c>
      <c r="U164" s="53" t="str">
        <f t="shared" si="62"/>
        <v>0</v>
      </c>
      <c r="V164" s="53">
        <f t="shared" si="52"/>
        <v>0</v>
      </c>
      <c r="W164" s="53" t="str">
        <f t="shared" si="63"/>
        <v>0</v>
      </c>
      <c r="X164" s="53">
        <f t="shared" si="53"/>
        <v>0</v>
      </c>
      <c r="Y164" s="53" t="str">
        <f t="shared" si="64"/>
        <v>0</v>
      </c>
      <c r="Z164" s="53">
        <f t="shared" si="54"/>
        <v>0</v>
      </c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92">
        <f>Parâmetros!A154</f>
        <v>44203.375</v>
      </c>
      <c r="B165" s="59">
        <f>Parâmetros!G154*0.04*46.0055</f>
        <v>5.7966929999999994</v>
      </c>
      <c r="C165" s="87">
        <f t="shared" si="65"/>
        <v>5.7966929999999994</v>
      </c>
      <c r="D165" s="91">
        <f t="shared" si="44"/>
        <v>1.1593385999999999</v>
      </c>
      <c r="E165" s="42" t="str">
        <f t="shared" si="55"/>
        <v>1</v>
      </c>
      <c r="F165" s="51">
        <f t="shared" si="45"/>
        <v>-148.34822432500002</v>
      </c>
      <c r="G165" s="42" t="str">
        <f t="shared" si="56"/>
        <v>0</v>
      </c>
      <c r="H165" s="51">
        <f t="shared" si="46"/>
        <v>-33.174112162500009</v>
      </c>
      <c r="I165" s="42" t="str">
        <f t="shared" si="57"/>
        <v>0</v>
      </c>
      <c r="J165" s="51">
        <f t="shared" si="47"/>
        <v>90.35547993456791</v>
      </c>
      <c r="K165" s="42" t="str">
        <f t="shared" si="58"/>
        <v>0</v>
      </c>
      <c r="L165" s="51">
        <f t="shared" si="48"/>
        <v>81.966708670588233</v>
      </c>
      <c r="M165" s="55" t="str">
        <f t="shared" si="59"/>
        <v>0</v>
      </c>
      <c r="N165" s="58">
        <f t="shared" si="49"/>
        <v>1.1593385999999999</v>
      </c>
      <c r="O165" s="59">
        <v>260</v>
      </c>
      <c r="Q165" s="53" t="str">
        <f t="shared" si="60"/>
        <v>1</v>
      </c>
      <c r="R165" s="53">
        <f t="shared" si="50"/>
        <v>1</v>
      </c>
      <c r="S165" s="53" t="str">
        <f t="shared" si="61"/>
        <v>0</v>
      </c>
      <c r="T165" s="53">
        <f t="shared" si="51"/>
        <v>0</v>
      </c>
      <c r="U165" s="53" t="str">
        <f t="shared" si="62"/>
        <v>0</v>
      </c>
      <c r="V165" s="53">
        <f t="shared" si="52"/>
        <v>0</v>
      </c>
      <c r="W165" s="53" t="str">
        <f t="shared" si="63"/>
        <v>0</v>
      </c>
      <c r="X165" s="53">
        <f t="shared" si="53"/>
        <v>0</v>
      </c>
      <c r="Y165" s="53" t="str">
        <f t="shared" si="64"/>
        <v>0</v>
      </c>
      <c r="Z165" s="53">
        <f t="shared" si="54"/>
        <v>0</v>
      </c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92">
        <f>Parâmetros!A155</f>
        <v>44203.416666666664</v>
      </c>
      <c r="B166" s="59">
        <f>Parâmetros!G155*0.04*46.0055</f>
        <v>5.0790071999999995</v>
      </c>
      <c r="C166" s="87">
        <f t="shared" si="65"/>
        <v>5.0790071999999995</v>
      </c>
      <c r="D166" s="91">
        <f t="shared" si="44"/>
        <v>1.0158014399999997</v>
      </c>
      <c r="E166" s="42" t="str">
        <f t="shared" si="55"/>
        <v>1</v>
      </c>
      <c r="F166" s="51">
        <f t="shared" si="45"/>
        <v>-149.04796797999998</v>
      </c>
      <c r="G166" s="42" t="str">
        <f t="shared" si="56"/>
        <v>0</v>
      </c>
      <c r="H166" s="51">
        <f t="shared" si="46"/>
        <v>-33.523983989999991</v>
      </c>
      <c r="I166" s="42" t="str">
        <f t="shared" si="57"/>
        <v>0</v>
      </c>
      <c r="J166" s="51">
        <f t="shared" si="47"/>
        <v>90.28548341827161</v>
      </c>
      <c r="K166" s="42" t="str">
        <f t="shared" si="58"/>
        <v>0</v>
      </c>
      <c r="L166" s="51">
        <f t="shared" si="48"/>
        <v>81.890718409411761</v>
      </c>
      <c r="M166" s="55" t="str">
        <f t="shared" si="59"/>
        <v>0</v>
      </c>
      <c r="N166" s="58">
        <f t="shared" si="49"/>
        <v>1.0158014399999997</v>
      </c>
      <c r="O166" s="59">
        <v>260</v>
      </c>
      <c r="Q166" s="53" t="str">
        <f t="shared" si="60"/>
        <v>1</v>
      </c>
      <c r="R166" s="53">
        <f t="shared" si="50"/>
        <v>1</v>
      </c>
      <c r="S166" s="53" t="str">
        <f t="shared" si="61"/>
        <v>0</v>
      </c>
      <c r="T166" s="53">
        <f t="shared" si="51"/>
        <v>0</v>
      </c>
      <c r="U166" s="53" t="str">
        <f t="shared" si="62"/>
        <v>0</v>
      </c>
      <c r="V166" s="53">
        <f t="shared" si="52"/>
        <v>0</v>
      </c>
      <c r="W166" s="53" t="str">
        <f t="shared" si="63"/>
        <v>0</v>
      </c>
      <c r="X166" s="53">
        <f t="shared" si="53"/>
        <v>0</v>
      </c>
      <c r="Y166" s="53" t="str">
        <f t="shared" si="64"/>
        <v>0</v>
      </c>
      <c r="Z166" s="53">
        <f t="shared" si="54"/>
        <v>0</v>
      </c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92">
        <f>Parâmetros!A156</f>
        <v>44203.458333333336</v>
      </c>
      <c r="B167" s="59">
        <f>Parâmetros!G156*0.04*46.0055</f>
        <v>4.4165279999999996</v>
      </c>
      <c r="C167" s="87">
        <f t="shared" si="65"/>
        <v>4.4165279999999996</v>
      </c>
      <c r="D167" s="91">
        <f t="shared" si="44"/>
        <v>0.88330559999999991</v>
      </c>
      <c r="E167" s="42" t="str">
        <f t="shared" si="55"/>
        <v>1</v>
      </c>
      <c r="F167" s="51">
        <f t="shared" si="45"/>
        <v>-149.69388520000001</v>
      </c>
      <c r="G167" s="42" t="str">
        <f t="shared" si="56"/>
        <v>0</v>
      </c>
      <c r="H167" s="51">
        <f t="shared" si="46"/>
        <v>-33.846942600000006</v>
      </c>
      <c r="I167" s="42" t="str">
        <f t="shared" si="57"/>
        <v>0</v>
      </c>
      <c r="J167" s="51">
        <f t="shared" si="47"/>
        <v>90.220871249382711</v>
      </c>
      <c r="K167" s="42" t="str">
        <f t="shared" si="58"/>
        <v>0</v>
      </c>
      <c r="L167" s="51">
        <f t="shared" si="48"/>
        <v>81.82057355294117</v>
      </c>
      <c r="M167" s="55" t="str">
        <f t="shared" si="59"/>
        <v>0</v>
      </c>
      <c r="N167" s="58">
        <f t="shared" si="49"/>
        <v>0.88330559999999991</v>
      </c>
      <c r="O167" s="59">
        <v>260</v>
      </c>
      <c r="Q167" s="53" t="str">
        <f t="shared" si="60"/>
        <v>1</v>
      </c>
      <c r="R167" s="53">
        <f t="shared" si="50"/>
        <v>1</v>
      </c>
      <c r="S167" s="53" t="str">
        <f t="shared" si="61"/>
        <v>0</v>
      </c>
      <c r="T167" s="53">
        <f t="shared" si="51"/>
        <v>0</v>
      </c>
      <c r="U167" s="53" t="str">
        <f t="shared" si="62"/>
        <v>0</v>
      </c>
      <c r="V167" s="53">
        <f t="shared" si="52"/>
        <v>0</v>
      </c>
      <c r="W167" s="53" t="str">
        <f t="shared" si="63"/>
        <v>0</v>
      </c>
      <c r="X167" s="53">
        <f t="shared" si="53"/>
        <v>0</v>
      </c>
      <c r="Y167" s="53" t="str">
        <f t="shared" si="64"/>
        <v>0</v>
      </c>
      <c r="Z167" s="53">
        <f t="shared" si="54"/>
        <v>0</v>
      </c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92">
        <f>Parâmetros!A157</f>
        <v>44203.5</v>
      </c>
      <c r="B168" s="59">
        <f>Parâmetros!G157*0.04*46.0055</f>
        <v>3.3492004</v>
      </c>
      <c r="C168" s="87">
        <f t="shared" si="65"/>
        <v>3.3492004</v>
      </c>
      <c r="D168" s="91">
        <f t="shared" si="44"/>
        <v>0.66984007999999995</v>
      </c>
      <c r="E168" s="42" t="str">
        <f t="shared" si="55"/>
        <v>1</v>
      </c>
      <c r="F168" s="51">
        <f t="shared" si="45"/>
        <v>-150.73452961000001</v>
      </c>
      <c r="G168" s="42" t="str">
        <f t="shared" si="56"/>
        <v>0</v>
      </c>
      <c r="H168" s="51">
        <f t="shared" si="46"/>
        <v>-34.367264805000005</v>
      </c>
      <c r="I168" s="42" t="str">
        <f t="shared" si="57"/>
        <v>0</v>
      </c>
      <c r="J168" s="51">
        <f t="shared" si="47"/>
        <v>90.116773866172835</v>
      </c>
      <c r="K168" s="42" t="str">
        <f t="shared" si="58"/>
        <v>0</v>
      </c>
      <c r="L168" s="51">
        <f t="shared" si="48"/>
        <v>81.707562395294104</v>
      </c>
      <c r="M168" s="55" t="str">
        <f t="shared" si="59"/>
        <v>0</v>
      </c>
      <c r="N168" s="58">
        <f t="shared" si="49"/>
        <v>0.66984007999999995</v>
      </c>
      <c r="O168" s="59">
        <v>260</v>
      </c>
      <c r="Q168" s="53" t="str">
        <f t="shared" si="60"/>
        <v>1</v>
      </c>
      <c r="R168" s="53">
        <f t="shared" si="50"/>
        <v>1</v>
      </c>
      <c r="S168" s="53" t="str">
        <f t="shared" si="61"/>
        <v>0</v>
      </c>
      <c r="T168" s="53">
        <f t="shared" si="51"/>
        <v>0</v>
      </c>
      <c r="U168" s="53" t="str">
        <f t="shared" si="62"/>
        <v>0</v>
      </c>
      <c r="V168" s="53">
        <f t="shared" si="52"/>
        <v>0</v>
      </c>
      <c r="W168" s="53" t="str">
        <f t="shared" si="63"/>
        <v>0</v>
      </c>
      <c r="X168" s="53">
        <f t="shared" si="53"/>
        <v>0</v>
      </c>
      <c r="Y168" s="53" t="str">
        <f t="shared" si="64"/>
        <v>0</v>
      </c>
      <c r="Z168" s="53">
        <f t="shared" si="54"/>
        <v>0</v>
      </c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92">
        <f>Parâmetros!A158</f>
        <v>44203.541666666664</v>
      </c>
      <c r="B169" s="59">
        <f>Parâmetros!G158*0.04*46.0055</f>
        <v>3.2939937999999995</v>
      </c>
      <c r="C169" s="87">
        <f t="shared" si="65"/>
        <v>3.2939937999999995</v>
      </c>
      <c r="D169" s="91">
        <f t="shared" si="44"/>
        <v>0.65879875999999993</v>
      </c>
      <c r="E169" s="42" t="str">
        <f t="shared" si="55"/>
        <v>1</v>
      </c>
      <c r="F169" s="51">
        <f t="shared" si="45"/>
        <v>-150.78835604499997</v>
      </c>
      <c r="G169" s="42" t="str">
        <f t="shared" si="56"/>
        <v>0</v>
      </c>
      <c r="H169" s="51">
        <f t="shared" si="46"/>
        <v>-34.394178022499986</v>
      </c>
      <c r="I169" s="42" t="str">
        <f t="shared" si="57"/>
        <v>0</v>
      </c>
      <c r="J169" s="51">
        <f t="shared" si="47"/>
        <v>90.111389518765435</v>
      </c>
      <c r="K169" s="42" t="str">
        <f t="shared" si="58"/>
        <v>0</v>
      </c>
      <c r="L169" s="51">
        <f t="shared" si="48"/>
        <v>81.701716990588238</v>
      </c>
      <c r="M169" s="55" t="str">
        <f t="shared" si="59"/>
        <v>0</v>
      </c>
      <c r="N169" s="58">
        <f t="shared" si="49"/>
        <v>0.65879875999999993</v>
      </c>
      <c r="O169" s="59">
        <v>260</v>
      </c>
      <c r="Q169" s="53" t="str">
        <f t="shared" si="60"/>
        <v>1</v>
      </c>
      <c r="R169" s="53">
        <f t="shared" si="50"/>
        <v>1</v>
      </c>
      <c r="S169" s="53" t="str">
        <f t="shared" si="61"/>
        <v>0</v>
      </c>
      <c r="T169" s="53">
        <f t="shared" si="51"/>
        <v>0</v>
      </c>
      <c r="U169" s="53" t="str">
        <f t="shared" si="62"/>
        <v>0</v>
      </c>
      <c r="V169" s="53">
        <f t="shared" si="52"/>
        <v>0</v>
      </c>
      <c r="W169" s="53" t="str">
        <f t="shared" si="63"/>
        <v>0</v>
      </c>
      <c r="X169" s="53">
        <f t="shared" si="53"/>
        <v>0</v>
      </c>
      <c r="Y169" s="53" t="str">
        <f t="shared" si="64"/>
        <v>0</v>
      </c>
      <c r="Z169" s="53">
        <f t="shared" si="54"/>
        <v>0</v>
      </c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92">
        <f>Parâmetros!A159</f>
        <v>44203.583333333336</v>
      </c>
      <c r="B170" s="59">
        <f>Parâmetros!G159*0.04*46.0055</f>
        <v>3.4780157999999997</v>
      </c>
      <c r="C170" s="87">
        <f t="shared" si="65"/>
        <v>3.4780157999999997</v>
      </c>
      <c r="D170" s="91">
        <f t="shared" si="44"/>
        <v>0.69560316</v>
      </c>
      <c r="E170" s="42" t="str">
        <f t="shared" si="55"/>
        <v>1</v>
      </c>
      <c r="F170" s="51">
        <f t="shared" si="45"/>
        <v>-150.60893459499997</v>
      </c>
      <c r="G170" s="42" t="str">
        <f t="shared" si="56"/>
        <v>0</v>
      </c>
      <c r="H170" s="51">
        <f t="shared" si="46"/>
        <v>-34.304467297499983</v>
      </c>
      <c r="I170" s="42" t="str">
        <f t="shared" si="57"/>
        <v>0</v>
      </c>
      <c r="J170" s="51">
        <f t="shared" si="47"/>
        <v>90.129337343456783</v>
      </c>
      <c r="K170" s="42" t="str">
        <f t="shared" si="58"/>
        <v>0</v>
      </c>
      <c r="L170" s="51">
        <f t="shared" si="48"/>
        <v>81.721201672941177</v>
      </c>
      <c r="M170" s="55" t="str">
        <f t="shared" si="59"/>
        <v>0</v>
      </c>
      <c r="N170" s="58">
        <f t="shared" si="49"/>
        <v>0.69560316</v>
      </c>
      <c r="O170" s="59">
        <v>260</v>
      </c>
      <c r="Q170" s="53" t="str">
        <f t="shared" si="60"/>
        <v>1</v>
      </c>
      <c r="R170" s="53">
        <f t="shared" si="50"/>
        <v>1</v>
      </c>
      <c r="S170" s="53" t="str">
        <f t="shared" si="61"/>
        <v>0</v>
      </c>
      <c r="T170" s="53">
        <f t="shared" si="51"/>
        <v>0</v>
      </c>
      <c r="U170" s="53" t="str">
        <f t="shared" si="62"/>
        <v>0</v>
      </c>
      <c r="V170" s="53">
        <f t="shared" si="52"/>
        <v>0</v>
      </c>
      <c r="W170" s="53" t="str">
        <f t="shared" si="63"/>
        <v>0</v>
      </c>
      <c r="X170" s="53">
        <f t="shared" si="53"/>
        <v>0</v>
      </c>
      <c r="Y170" s="53" t="str">
        <f t="shared" si="64"/>
        <v>0</v>
      </c>
      <c r="Z170" s="53">
        <f t="shared" si="54"/>
        <v>0</v>
      </c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92">
        <f>Parâmetros!A160</f>
        <v>44203.625</v>
      </c>
      <c r="B171" s="59">
        <f>Parâmetros!G160*0.04*46.0055</f>
        <v>3.2019827999999997</v>
      </c>
      <c r="C171" s="87">
        <f t="shared" si="65"/>
        <v>3.2019827999999997</v>
      </c>
      <c r="D171" s="91">
        <f t="shared" si="44"/>
        <v>0.64039656</v>
      </c>
      <c r="E171" s="42" t="str">
        <f t="shared" si="55"/>
        <v>1</v>
      </c>
      <c r="F171" s="51">
        <f t="shared" si="45"/>
        <v>-150.87806677</v>
      </c>
      <c r="G171" s="42" t="str">
        <f t="shared" si="56"/>
        <v>0</v>
      </c>
      <c r="H171" s="51">
        <f t="shared" si="46"/>
        <v>-34.439033385000002</v>
      </c>
      <c r="I171" s="42" t="str">
        <f t="shared" si="57"/>
        <v>0</v>
      </c>
      <c r="J171" s="51">
        <f t="shared" si="47"/>
        <v>90.102415606419754</v>
      </c>
      <c r="K171" s="42" t="str">
        <f t="shared" si="58"/>
        <v>0</v>
      </c>
      <c r="L171" s="51">
        <f t="shared" si="48"/>
        <v>81.691974649411762</v>
      </c>
      <c r="M171" s="55" t="str">
        <f t="shared" si="59"/>
        <v>0</v>
      </c>
      <c r="N171" s="58">
        <f t="shared" si="49"/>
        <v>0.64039656</v>
      </c>
      <c r="O171" s="59">
        <v>260</v>
      </c>
      <c r="Q171" s="53" t="str">
        <f t="shared" si="60"/>
        <v>1</v>
      </c>
      <c r="R171" s="53">
        <f t="shared" si="50"/>
        <v>1</v>
      </c>
      <c r="S171" s="53" t="str">
        <f t="shared" si="61"/>
        <v>0</v>
      </c>
      <c r="T171" s="53">
        <f t="shared" si="51"/>
        <v>0</v>
      </c>
      <c r="U171" s="53" t="str">
        <f t="shared" si="62"/>
        <v>0</v>
      </c>
      <c r="V171" s="53">
        <f t="shared" si="52"/>
        <v>0</v>
      </c>
      <c r="W171" s="53" t="str">
        <f t="shared" si="63"/>
        <v>0</v>
      </c>
      <c r="X171" s="53">
        <f t="shared" si="53"/>
        <v>0</v>
      </c>
      <c r="Y171" s="53" t="str">
        <f t="shared" si="64"/>
        <v>0</v>
      </c>
      <c r="Z171" s="53">
        <f t="shared" si="54"/>
        <v>0</v>
      </c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92">
        <f>Parâmetros!A161</f>
        <v>44203.666666666664</v>
      </c>
      <c r="B172" s="59">
        <f>Parâmetros!G161*0.04*46.0055</f>
        <v>3.4412114000000003</v>
      </c>
      <c r="C172" s="87">
        <f t="shared" si="65"/>
        <v>3.4412114000000003</v>
      </c>
      <c r="D172" s="91">
        <f t="shared" si="44"/>
        <v>0.68824227999999998</v>
      </c>
      <c r="E172" s="42" t="str">
        <f t="shared" si="55"/>
        <v>1</v>
      </c>
      <c r="F172" s="51">
        <f t="shared" si="45"/>
        <v>-150.64481888500001</v>
      </c>
      <c r="G172" s="42" t="str">
        <f t="shared" si="56"/>
        <v>0</v>
      </c>
      <c r="H172" s="51">
        <f t="shared" si="46"/>
        <v>-34.322409442500003</v>
      </c>
      <c r="I172" s="42" t="str">
        <f t="shared" si="57"/>
        <v>0</v>
      </c>
      <c r="J172" s="51">
        <f t="shared" si="47"/>
        <v>90.125747778518516</v>
      </c>
      <c r="K172" s="42" t="str">
        <f t="shared" si="58"/>
        <v>0</v>
      </c>
      <c r="L172" s="51">
        <f t="shared" si="48"/>
        <v>81.717304736470581</v>
      </c>
      <c r="M172" s="55" t="str">
        <f t="shared" si="59"/>
        <v>0</v>
      </c>
      <c r="N172" s="58">
        <f t="shared" si="49"/>
        <v>0.68824227999999998</v>
      </c>
      <c r="O172" s="59">
        <v>260</v>
      </c>
      <c r="Q172" s="53" t="str">
        <f t="shared" si="60"/>
        <v>1</v>
      </c>
      <c r="R172" s="53">
        <f t="shared" si="50"/>
        <v>1</v>
      </c>
      <c r="S172" s="53" t="str">
        <f t="shared" si="61"/>
        <v>0</v>
      </c>
      <c r="T172" s="53">
        <f t="shared" si="51"/>
        <v>0</v>
      </c>
      <c r="U172" s="53" t="str">
        <f t="shared" si="62"/>
        <v>0</v>
      </c>
      <c r="V172" s="53">
        <f t="shared" si="52"/>
        <v>0</v>
      </c>
      <c r="W172" s="53" t="str">
        <f t="shared" si="63"/>
        <v>0</v>
      </c>
      <c r="X172" s="53">
        <f t="shared" si="53"/>
        <v>0</v>
      </c>
      <c r="Y172" s="53" t="str">
        <f t="shared" si="64"/>
        <v>0</v>
      </c>
      <c r="Z172" s="53">
        <f t="shared" si="54"/>
        <v>0</v>
      </c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92">
        <f>Parâmetros!A162</f>
        <v>44203.708333333336</v>
      </c>
      <c r="B173" s="59">
        <f>Parâmetros!G162*0.04*46.0055</f>
        <v>3.2019827999999997</v>
      </c>
      <c r="C173" s="87">
        <f t="shared" si="65"/>
        <v>3.2019827999999997</v>
      </c>
      <c r="D173" s="91">
        <f t="shared" si="44"/>
        <v>0.64039656</v>
      </c>
      <c r="E173" s="42" t="str">
        <f t="shared" si="55"/>
        <v>1</v>
      </c>
      <c r="F173" s="51">
        <f t="shared" si="45"/>
        <v>-150.87806677</v>
      </c>
      <c r="G173" s="42" t="str">
        <f t="shared" si="56"/>
        <v>0</v>
      </c>
      <c r="H173" s="51">
        <f t="shared" si="46"/>
        <v>-34.439033385000002</v>
      </c>
      <c r="I173" s="42" t="str">
        <f t="shared" si="57"/>
        <v>0</v>
      </c>
      <c r="J173" s="51">
        <f t="shared" si="47"/>
        <v>90.102415606419754</v>
      </c>
      <c r="K173" s="42" t="str">
        <f t="shared" si="58"/>
        <v>0</v>
      </c>
      <c r="L173" s="51">
        <f t="shared" si="48"/>
        <v>81.691974649411762</v>
      </c>
      <c r="M173" s="55" t="str">
        <f t="shared" si="59"/>
        <v>0</v>
      </c>
      <c r="N173" s="58">
        <f t="shared" si="49"/>
        <v>0.64039656</v>
      </c>
      <c r="O173" s="59">
        <v>260</v>
      </c>
      <c r="Q173" s="53" t="str">
        <f t="shared" si="60"/>
        <v>1</v>
      </c>
      <c r="R173" s="53">
        <f t="shared" si="50"/>
        <v>1</v>
      </c>
      <c r="S173" s="53" t="str">
        <f t="shared" si="61"/>
        <v>0</v>
      </c>
      <c r="T173" s="53">
        <f t="shared" si="51"/>
        <v>0</v>
      </c>
      <c r="U173" s="53" t="str">
        <f t="shared" si="62"/>
        <v>0</v>
      </c>
      <c r="V173" s="53">
        <f t="shared" si="52"/>
        <v>0</v>
      </c>
      <c r="W173" s="53" t="str">
        <f t="shared" si="63"/>
        <v>0</v>
      </c>
      <c r="X173" s="53">
        <f t="shared" si="53"/>
        <v>0</v>
      </c>
      <c r="Y173" s="53" t="str">
        <f t="shared" si="64"/>
        <v>0</v>
      </c>
      <c r="Z173" s="53">
        <f t="shared" si="54"/>
        <v>0</v>
      </c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92">
        <f>Parâmetros!A163</f>
        <v>44203.75</v>
      </c>
      <c r="B174" s="59">
        <f>Parâmetros!G163*0.04*46.0055</f>
        <v>3.9564729999999995</v>
      </c>
      <c r="C174" s="87">
        <f t="shared" si="65"/>
        <v>3.9564729999999995</v>
      </c>
      <c r="D174" s="91">
        <f t="shared" si="44"/>
        <v>0.79129459999999985</v>
      </c>
      <c r="E174" s="42" t="str">
        <f t="shared" si="55"/>
        <v>1</v>
      </c>
      <c r="F174" s="51">
        <f t="shared" si="45"/>
        <v>-150.142438825</v>
      </c>
      <c r="G174" s="42" t="str">
        <f t="shared" si="56"/>
        <v>0</v>
      </c>
      <c r="H174" s="51">
        <f t="shared" si="46"/>
        <v>-34.0712194125</v>
      </c>
      <c r="I174" s="42" t="str">
        <f t="shared" si="57"/>
        <v>0</v>
      </c>
      <c r="J174" s="51">
        <f t="shared" si="47"/>
        <v>90.17600168765432</v>
      </c>
      <c r="K174" s="42" t="str">
        <f t="shared" si="58"/>
        <v>0</v>
      </c>
      <c r="L174" s="51">
        <f t="shared" si="48"/>
        <v>81.77186184705883</v>
      </c>
      <c r="M174" s="55" t="str">
        <f t="shared" si="59"/>
        <v>0</v>
      </c>
      <c r="N174" s="58">
        <f t="shared" si="49"/>
        <v>0.79129459999999985</v>
      </c>
      <c r="O174" s="59">
        <v>260</v>
      </c>
      <c r="Q174" s="53" t="str">
        <f t="shared" si="60"/>
        <v>1</v>
      </c>
      <c r="R174" s="53">
        <f t="shared" si="50"/>
        <v>1</v>
      </c>
      <c r="S174" s="53" t="str">
        <f t="shared" si="61"/>
        <v>0</v>
      </c>
      <c r="T174" s="53">
        <f t="shared" si="51"/>
        <v>0</v>
      </c>
      <c r="U174" s="53" t="str">
        <f t="shared" si="62"/>
        <v>0</v>
      </c>
      <c r="V174" s="53">
        <f t="shared" si="52"/>
        <v>0</v>
      </c>
      <c r="W174" s="53" t="str">
        <f t="shared" si="63"/>
        <v>0</v>
      </c>
      <c r="X174" s="53">
        <f t="shared" si="53"/>
        <v>0</v>
      </c>
      <c r="Y174" s="53" t="str">
        <f t="shared" si="64"/>
        <v>0</v>
      </c>
      <c r="Z174" s="53">
        <f t="shared" si="54"/>
        <v>0</v>
      </c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92">
        <f>Parâmetros!A164</f>
        <v>44203.791666666664</v>
      </c>
      <c r="B175" s="59">
        <f>Parâmetros!G164*0.04*46.0055</f>
        <v>7.0664447999999993</v>
      </c>
      <c r="C175" s="87">
        <f t="shared" si="65"/>
        <v>7.0664447999999993</v>
      </c>
      <c r="D175" s="91">
        <f t="shared" si="44"/>
        <v>1.4132889599999998</v>
      </c>
      <c r="E175" s="42" t="str">
        <f t="shared" si="55"/>
        <v>1</v>
      </c>
      <c r="F175" s="51">
        <f t="shared" si="45"/>
        <v>-147.11021631999998</v>
      </c>
      <c r="G175" s="42" t="str">
        <f t="shared" si="56"/>
        <v>0</v>
      </c>
      <c r="H175" s="51">
        <f t="shared" si="46"/>
        <v>-32.555108159999989</v>
      </c>
      <c r="I175" s="42" t="str">
        <f t="shared" si="57"/>
        <v>0</v>
      </c>
      <c r="J175" s="51">
        <f t="shared" si="47"/>
        <v>90.479319924938267</v>
      </c>
      <c r="K175" s="42" t="str">
        <f t="shared" si="58"/>
        <v>0</v>
      </c>
      <c r="L175" s="51">
        <f t="shared" si="48"/>
        <v>82.101152978823535</v>
      </c>
      <c r="M175" s="55" t="str">
        <f t="shared" si="59"/>
        <v>0</v>
      </c>
      <c r="N175" s="58">
        <f t="shared" si="49"/>
        <v>1.4132889599999998</v>
      </c>
      <c r="O175" s="59">
        <v>260</v>
      </c>
      <c r="Q175" s="53" t="str">
        <f t="shared" si="60"/>
        <v>1</v>
      </c>
      <c r="R175" s="53">
        <f t="shared" si="50"/>
        <v>1</v>
      </c>
      <c r="S175" s="53" t="str">
        <f t="shared" si="61"/>
        <v>0</v>
      </c>
      <c r="T175" s="53">
        <f t="shared" si="51"/>
        <v>0</v>
      </c>
      <c r="U175" s="53" t="str">
        <f t="shared" si="62"/>
        <v>0</v>
      </c>
      <c r="V175" s="53">
        <f t="shared" si="52"/>
        <v>0</v>
      </c>
      <c r="W175" s="53" t="str">
        <f t="shared" si="63"/>
        <v>0</v>
      </c>
      <c r="X175" s="53">
        <f t="shared" si="53"/>
        <v>0</v>
      </c>
      <c r="Y175" s="53" t="str">
        <f t="shared" si="64"/>
        <v>0</v>
      </c>
      <c r="Z175" s="53">
        <f t="shared" si="54"/>
        <v>0</v>
      </c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92">
        <f>Parâmetros!A165</f>
        <v>44203.833333333336</v>
      </c>
      <c r="B176" s="59">
        <f>Parâmetros!G165*0.04*46.0055</f>
        <v>4.5453434000000001</v>
      </c>
      <c r="C176" s="87">
        <f t="shared" si="65"/>
        <v>4.5453434000000001</v>
      </c>
      <c r="D176" s="91">
        <f t="shared" si="44"/>
        <v>0.90906868000000007</v>
      </c>
      <c r="E176" s="42" t="str">
        <f t="shared" si="55"/>
        <v>1</v>
      </c>
      <c r="F176" s="51">
        <f t="shared" si="45"/>
        <v>-149.56829018499997</v>
      </c>
      <c r="G176" s="42" t="str">
        <f t="shared" si="56"/>
        <v>0</v>
      </c>
      <c r="H176" s="51">
        <f t="shared" si="46"/>
        <v>-33.784145092499983</v>
      </c>
      <c r="I176" s="42" t="str">
        <f t="shared" si="57"/>
        <v>0</v>
      </c>
      <c r="J176" s="51">
        <f t="shared" si="47"/>
        <v>90.233434726666673</v>
      </c>
      <c r="K176" s="42" t="str">
        <f t="shared" si="58"/>
        <v>0</v>
      </c>
      <c r="L176" s="51">
        <f t="shared" si="48"/>
        <v>81.834212830588257</v>
      </c>
      <c r="M176" s="55" t="str">
        <f t="shared" si="59"/>
        <v>0</v>
      </c>
      <c r="N176" s="58">
        <f t="shared" si="49"/>
        <v>0.90906868000000007</v>
      </c>
      <c r="O176" s="59">
        <v>260</v>
      </c>
      <c r="Q176" s="53" t="str">
        <f t="shared" si="60"/>
        <v>1</v>
      </c>
      <c r="R176" s="53">
        <f t="shared" si="50"/>
        <v>1</v>
      </c>
      <c r="S176" s="53" t="str">
        <f t="shared" si="61"/>
        <v>0</v>
      </c>
      <c r="T176" s="53">
        <f t="shared" si="51"/>
        <v>0</v>
      </c>
      <c r="U176" s="53" t="str">
        <f t="shared" si="62"/>
        <v>0</v>
      </c>
      <c r="V176" s="53">
        <f t="shared" si="52"/>
        <v>0</v>
      </c>
      <c r="W176" s="53" t="str">
        <f t="shared" si="63"/>
        <v>0</v>
      </c>
      <c r="X176" s="53">
        <f t="shared" si="53"/>
        <v>0</v>
      </c>
      <c r="Y176" s="53" t="str">
        <f t="shared" si="64"/>
        <v>0</v>
      </c>
      <c r="Z176" s="53">
        <f t="shared" si="54"/>
        <v>0</v>
      </c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92">
        <f>Parâmetros!A166</f>
        <v>44203.875</v>
      </c>
      <c r="B177" s="59">
        <f>Parâmetros!G166*0.04*46.0055</f>
        <v>5.1342138000000004</v>
      </c>
      <c r="C177" s="87">
        <f t="shared" si="65"/>
        <v>5.1342138000000004</v>
      </c>
      <c r="D177" s="91">
        <f t="shared" si="44"/>
        <v>1.0268427600000001</v>
      </c>
      <c r="E177" s="42" t="str">
        <f t="shared" si="55"/>
        <v>1</v>
      </c>
      <c r="F177" s="51">
        <f t="shared" si="45"/>
        <v>-148.99414154499999</v>
      </c>
      <c r="G177" s="42" t="str">
        <f t="shared" si="56"/>
        <v>0</v>
      </c>
      <c r="H177" s="51">
        <f t="shared" si="46"/>
        <v>-33.497070772499995</v>
      </c>
      <c r="I177" s="42" t="str">
        <f t="shared" si="57"/>
        <v>0</v>
      </c>
      <c r="J177" s="51">
        <f t="shared" si="47"/>
        <v>90.29086776567901</v>
      </c>
      <c r="K177" s="42" t="str">
        <f t="shared" si="58"/>
        <v>0</v>
      </c>
      <c r="L177" s="51">
        <f t="shared" si="48"/>
        <v>81.896563814117641</v>
      </c>
      <c r="M177" s="55" t="str">
        <f t="shared" si="59"/>
        <v>0</v>
      </c>
      <c r="N177" s="58">
        <f t="shared" si="49"/>
        <v>1.0268427600000001</v>
      </c>
      <c r="O177" s="59">
        <v>260</v>
      </c>
      <c r="Q177" s="53" t="str">
        <f t="shared" si="60"/>
        <v>1</v>
      </c>
      <c r="R177" s="53">
        <f t="shared" si="50"/>
        <v>1</v>
      </c>
      <c r="S177" s="53" t="str">
        <f t="shared" si="61"/>
        <v>0</v>
      </c>
      <c r="T177" s="53">
        <f t="shared" si="51"/>
        <v>0</v>
      </c>
      <c r="U177" s="53" t="str">
        <f t="shared" si="62"/>
        <v>0</v>
      </c>
      <c r="V177" s="53">
        <f t="shared" si="52"/>
        <v>0</v>
      </c>
      <c r="W177" s="53" t="str">
        <f t="shared" si="63"/>
        <v>0</v>
      </c>
      <c r="X177" s="53">
        <f t="shared" si="53"/>
        <v>0</v>
      </c>
      <c r="Y177" s="53" t="str">
        <f t="shared" si="64"/>
        <v>0</v>
      </c>
      <c r="Z177" s="53">
        <f t="shared" si="54"/>
        <v>0</v>
      </c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92">
        <f>Parâmetros!A167</f>
        <v>44203.916666666664</v>
      </c>
      <c r="B178" s="59">
        <f>Parâmetros!G167*0.04*46.0055</f>
        <v>4.3245170000000002</v>
      </c>
      <c r="C178" s="87">
        <f t="shared" si="65"/>
        <v>4.3245170000000002</v>
      </c>
      <c r="D178" s="91">
        <f t="shared" si="44"/>
        <v>0.86490339999999999</v>
      </c>
      <c r="E178" s="42" t="str">
        <f t="shared" si="55"/>
        <v>1</v>
      </c>
      <c r="F178" s="51">
        <f t="shared" si="45"/>
        <v>-149.78359592499999</v>
      </c>
      <c r="G178" s="42" t="str">
        <f t="shared" si="56"/>
        <v>0</v>
      </c>
      <c r="H178" s="51">
        <f t="shared" si="46"/>
        <v>-33.891797962499993</v>
      </c>
      <c r="I178" s="42" t="str">
        <f t="shared" si="57"/>
        <v>0</v>
      </c>
      <c r="J178" s="51">
        <f t="shared" si="47"/>
        <v>90.211897337037044</v>
      </c>
      <c r="K178" s="42" t="str">
        <f t="shared" si="58"/>
        <v>0</v>
      </c>
      <c r="L178" s="51">
        <f t="shared" si="48"/>
        <v>81.810831211764722</v>
      </c>
      <c r="M178" s="55" t="str">
        <f t="shared" si="59"/>
        <v>0</v>
      </c>
      <c r="N178" s="58">
        <f t="shared" si="49"/>
        <v>0.86490339999999999</v>
      </c>
      <c r="O178" s="59">
        <v>260</v>
      </c>
      <c r="Q178" s="53" t="str">
        <f t="shared" si="60"/>
        <v>1</v>
      </c>
      <c r="R178" s="53">
        <f t="shared" si="50"/>
        <v>1</v>
      </c>
      <c r="S178" s="53" t="str">
        <f t="shared" si="61"/>
        <v>0</v>
      </c>
      <c r="T178" s="53">
        <f t="shared" si="51"/>
        <v>0</v>
      </c>
      <c r="U178" s="53" t="str">
        <f t="shared" si="62"/>
        <v>0</v>
      </c>
      <c r="V178" s="53">
        <f t="shared" si="52"/>
        <v>0</v>
      </c>
      <c r="W178" s="53" t="str">
        <f t="shared" si="63"/>
        <v>0</v>
      </c>
      <c r="X178" s="53">
        <f t="shared" si="53"/>
        <v>0</v>
      </c>
      <c r="Y178" s="53" t="str">
        <f t="shared" si="64"/>
        <v>0</v>
      </c>
      <c r="Z178" s="53">
        <f t="shared" si="54"/>
        <v>0</v>
      </c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92">
        <f>Parâmetros!A168</f>
        <v>44203.958333333336</v>
      </c>
      <c r="B179" s="59">
        <f>Parâmetros!G168*0.04*46.0055</f>
        <v>3.0915695999999997</v>
      </c>
      <c r="C179" s="87">
        <f t="shared" si="65"/>
        <v>3.0915695999999997</v>
      </c>
      <c r="D179" s="91">
        <f t="shared" si="44"/>
        <v>0.61831391999999996</v>
      </c>
      <c r="E179" s="42" t="str">
        <f t="shared" si="55"/>
        <v>1</v>
      </c>
      <c r="F179" s="51">
        <f t="shared" si="45"/>
        <v>-150.98571963999999</v>
      </c>
      <c r="G179" s="42" t="str">
        <f t="shared" si="56"/>
        <v>0</v>
      </c>
      <c r="H179" s="51">
        <f t="shared" si="46"/>
        <v>-34.492859819999993</v>
      </c>
      <c r="I179" s="42" t="str">
        <f t="shared" si="57"/>
        <v>0</v>
      </c>
      <c r="J179" s="51">
        <f t="shared" si="47"/>
        <v>90.09164691160494</v>
      </c>
      <c r="K179" s="42" t="str">
        <f t="shared" si="58"/>
        <v>0</v>
      </c>
      <c r="L179" s="51">
        <f t="shared" si="48"/>
        <v>81.680283840000001</v>
      </c>
      <c r="M179" s="55" t="str">
        <f t="shared" si="59"/>
        <v>0</v>
      </c>
      <c r="N179" s="58">
        <f t="shared" si="49"/>
        <v>0.61831391999999996</v>
      </c>
      <c r="O179" s="59">
        <v>260</v>
      </c>
      <c r="Q179" s="53" t="str">
        <f t="shared" si="60"/>
        <v>1</v>
      </c>
      <c r="R179" s="53">
        <f t="shared" si="50"/>
        <v>1</v>
      </c>
      <c r="S179" s="53" t="str">
        <f t="shared" si="61"/>
        <v>0</v>
      </c>
      <c r="T179" s="53">
        <f t="shared" si="51"/>
        <v>0</v>
      </c>
      <c r="U179" s="53" t="str">
        <f t="shared" si="62"/>
        <v>0</v>
      </c>
      <c r="V179" s="53">
        <f t="shared" si="52"/>
        <v>0</v>
      </c>
      <c r="W179" s="53" t="str">
        <f t="shared" si="63"/>
        <v>0</v>
      </c>
      <c r="X179" s="53">
        <f t="shared" si="53"/>
        <v>0</v>
      </c>
      <c r="Y179" s="53" t="str">
        <f t="shared" si="64"/>
        <v>0</v>
      </c>
      <c r="Z179" s="53">
        <f t="shared" si="54"/>
        <v>0</v>
      </c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92">
        <f>Parâmetros!A169</f>
        <v>44204</v>
      </c>
      <c r="B180" s="59">
        <f>Parâmetros!G169*0.04*46.0055</f>
        <v>3.1651783999999998</v>
      </c>
      <c r="C180" s="87">
        <f t="shared" si="65"/>
        <v>3.1651783999999998</v>
      </c>
      <c r="D180" s="91">
        <f t="shared" si="44"/>
        <v>0.63303567999999988</v>
      </c>
      <c r="E180" s="42" t="str">
        <f t="shared" si="55"/>
        <v>1</v>
      </c>
      <c r="F180" s="51">
        <f t="shared" si="45"/>
        <v>-150.91395106000002</v>
      </c>
      <c r="G180" s="42" t="str">
        <f t="shared" si="56"/>
        <v>0</v>
      </c>
      <c r="H180" s="51">
        <f t="shared" si="46"/>
        <v>-34.456975530000008</v>
      </c>
      <c r="I180" s="42" t="str">
        <f t="shared" si="57"/>
        <v>0</v>
      </c>
      <c r="J180" s="51">
        <f t="shared" si="47"/>
        <v>90.098826041481487</v>
      </c>
      <c r="K180" s="42" t="str">
        <f t="shared" si="58"/>
        <v>0</v>
      </c>
      <c r="L180" s="51">
        <f t="shared" si="48"/>
        <v>81.688077712941194</v>
      </c>
      <c r="M180" s="55" t="str">
        <f t="shared" si="59"/>
        <v>0</v>
      </c>
      <c r="N180" s="58">
        <f t="shared" si="49"/>
        <v>0.63303567999999988</v>
      </c>
      <c r="O180" s="59">
        <v>260</v>
      </c>
      <c r="Q180" s="53" t="str">
        <f t="shared" si="60"/>
        <v>1</v>
      </c>
      <c r="R180" s="53">
        <f t="shared" si="50"/>
        <v>1</v>
      </c>
      <c r="S180" s="53" t="str">
        <f t="shared" si="61"/>
        <v>0</v>
      </c>
      <c r="T180" s="53">
        <f t="shared" si="51"/>
        <v>0</v>
      </c>
      <c r="U180" s="53" t="str">
        <f t="shared" si="62"/>
        <v>0</v>
      </c>
      <c r="V180" s="53">
        <f t="shared" si="52"/>
        <v>0</v>
      </c>
      <c r="W180" s="53" t="str">
        <f t="shared" si="63"/>
        <v>0</v>
      </c>
      <c r="X180" s="53">
        <f t="shared" si="53"/>
        <v>0</v>
      </c>
      <c r="Y180" s="53" t="str">
        <f t="shared" si="64"/>
        <v>0</v>
      </c>
      <c r="Z180" s="53">
        <f t="shared" si="54"/>
        <v>0</v>
      </c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92">
        <f>Parâmetros!A170</f>
        <v>44204.041666666664</v>
      </c>
      <c r="B181" s="59">
        <f>Parâmetros!G170*0.04*46.0055</f>
        <v>2.4106882000000001</v>
      </c>
      <c r="C181" s="87">
        <f t="shared" si="65"/>
        <v>2.4106882000000001</v>
      </c>
      <c r="D181" s="91">
        <f t="shared" si="44"/>
        <v>0.48213763999999998</v>
      </c>
      <c r="E181" s="42" t="str">
        <f t="shared" si="55"/>
        <v>1</v>
      </c>
      <c r="F181" s="51">
        <f t="shared" si="45"/>
        <v>-151.64957900499996</v>
      </c>
      <c r="G181" s="42" t="str">
        <f t="shared" si="56"/>
        <v>0</v>
      </c>
      <c r="H181" s="51">
        <f t="shared" si="46"/>
        <v>-34.824789502499982</v>
      </c>
      <c r="I181" s="42" t="str">
        <f t="shared" si="57"/>
        <v>0</v>
      </c>
      <c r="J181" s="51">
        <f t="shared" si="47"/>
        <v>90.025239960246921</v>
      </c>
      <c r="K181" s="42" t="str">
        <f t="shared" si="58"/>
        <v>0</v>
      </c>
      <c r="L181" s="51">
        <f t="shared" si="48"/>
        <v>81.608190515294126</v>
      </c>
      <c r="M181" s="55" t="str">
        <f t="shared" si="59"/>
        <v>0</v>
      </c>
      <c r="N181" s="58">
        <f t="shared" si="49"/>
        <v>0.48213763999999998</v>
      </c>
      <c r="O181" s="59">
        <v>260</v>
      </c>
      <c r="Q181" s="53" t="str">
        <f t="shared" si="60"/>
        <v>1</v>
      </c>
      <c r="R181" s="53">
        <f t="shared" si="50"/>
        <v>1</v>
      </c>
      <c r="S181" s="53" t="str">
        <f t="shared" si="61"/>
        <v>0</v>
      </c>
      <c r="T181" s="53">
        <f t="shared" si="51"/>
        <v>0</v>
      </c>
      <c r="U181" s="53" t="str">
        <f t="shared" si="62"/>
        <v>0</v>
      </c>
      <c r="V181" s="53">
        <f t="shared" si="52"/>
        <v>0</v>
      </c>
      <c r="W181" s="53" t="str">
        <f t="shared" si="63"/>
        <v>0</v>
      </c>
      <c r="X181" s="53">
        <f t="shared" si="53"/>
        <v>0</v>
      </c>
      <c r="Y181" s="53" t="str">
        <f t="shared" si="64"/>
        <v>0</v>
      </c>
      <c r="Z181" s="53">
        <f t="shared" si="54"/>
        <v>0</v>
      </c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92">
        <f>Parâmetros!A171</f>
        <v>44204.083333333336</v>
      </c>
      <c r="B182" s="59">
        <f>Parâmetros!G171*0.04*46.0055</f>
        <v>1.6746002</v>
      </c>
      <c r="C182" s="87">
        <f t="shared" si="65"/>
        <v>1.6746002</v>
      </c>
      <c r="D182" s="91">
        <f t="shared" si="44"/>
        <v>0.33492003999999997</v>
      </c>
      <c r="E182" s="42" t="str">
        <f t="shared" si="55"/>
        <v>1</v>
      </c>
      <c r="F182" s="51">
        <f t="shared" si="45"/>
        <v>-152.36726480499999</v>
      </c>
      <c r="G182" s="42" t="str">
        <f t="shared" si="56"/>
        <v>0</v>
      </c>
      <c r="H182" s="51">
        <f t="shared" si="46"/>
        <v>-35.183632402499995</v>
      </c>
      <c r="I182" s="42" t="str">
        <f t="shared" si="57"/>
        <v>0</v>
      </c>
      <c r="J182" s="51">
        <f t="shared" si="47"/>
        <v>89.953448661481474</v>
      </c>
      <c r="K182" s="42" t="str">
        <f t="shared" si="58"/>
        <v>0</v>
      </c>
      <c r="L182" s="51">
        <f t="shared" si="48"/>
        <v>81.530251785882342</v>
      </c>
      <c r="M182" s="55" t="str">
        <f t="shared" si="59"/>
        <v>0</v>
      </c>
      <c r="N182" s="58">
        <f t="shared" si="49"/>
        <v>0.33492003999999997</v>
      </c>
      <c r="O182" s="59">
        <v>260</v>
      </c>
      <c r="Q182" s="53" t="str">
        <f t="shared" si="60"/>
        <v>1</v>
      </c>
      <c r="R182" s="53">
        <f t="shared" si="50"/>
        <v>1</v>
      </c>
      <c r="S182" s="53" t="str">
        <f t="shared" si="61"/>
        <v>0</v>
      </c>
      <c r="T182" s="53">
        <f t="shared" si="51"/>
        <v>0</v>
      </c>
      <c r="U182" s="53" t="str">
        <f t="shared" si="62"/>
        <v>0</v>
      </c>
      <c r="V182" s="53">
        <f t="shared" si="52"/>
        <v>0</v>
      </c>
      <c r="W182" s="53" t="str">
        <f t="shared" si="63"/>
        <v>0</v>
      </c>
      <c r="X182" s="53">
        <f t="shared" si="53"/>
        <v>0</v>
      </c>
      <c r="Y182" s="53" t="str">
        <f t="shared" si="64"/>
        <v>0</v>
      </c>
      <c r="Z182" s="53">
        <f t="shared" si="54"/>
        <v>0</v>
      </c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92">
        <f>Parâmetros!A172</f>
        <v>44204.125</v>
      </c>
      <c r="B183" s="59">
        <f>Parâmetros!G172*0.04*46.0055</f>
        <v>1.0489253999999999</v>
      </c>
      <c r="C183" s="87">
        <f t="shared" si="65"/>
        <v>1.0489253999999999</v>
      </c>
      <c r="D183" s="91">
        <f t="shared" si="44"/>
        <v>0.20978507999999996</v>
      </c>
      <c r="E183" s="42" t="str">
        <f t="shared" si="55"/>
        <v>1</v>
      </c>
      <c r="F183" s="51">
        <f t="shared" si="45"/>
        <v>-152.97729773499998</v>
      </c>
      <c r="G183" s="42" t="str">
        <f t="shared" si="56"/>
        <v>0</v>
      </c>
      <c r="H183" s="51">
        <f t="shared" si="46"/>
        <v>-35.48864886749999</v>
      </c>
      <c r="I183" s="42" t="str">
        <f t="shared" si="57"/>
        <v>0</v>
      </c>
      <c r="J183" s="51">
        <f t="shared" si="47"/>
        <v>89.892426057530855</v>
      </c>
      <c r="K183" s="42" t="str">
        <f t="shared" si="58"/>
        <v>0</v>
      </c>
      <c r="L183" s="51">
        <f t="shared" si="48"/>
        <v>81.464003865882347</v>
      </c>
      <c r="M183" s="55" t="str">
        <f t="shared" si="59"/>
        <v>0</v>
      </c>
      <c r="N183" s="58">
        <f t="shared" si="49"/>
        <v>0.20978507999999996</v>
      </c>
      <c r="O183" s="59">
        <v>260</v>
      </c>
      <c r="Q183" s="53" t="str">
        <f t="shared" si="60"/>
        <v>1</v>
      </c>
      <c r="R183" s="53">
        <f t="shared" si="50"/>
        <v>1</v>
      </c>
      <c r="S183" s="53" t="str">
        <f t="shared" si="61"/>
        <v>0</v>
      </c>
      <c r="T183" s="53">
        <f t="shared" si="51"/>
        <v>0</v>
      </c>
      <c r="U183" s="53" t="str">
        <f t="shared" si="62"/>
        <v>0</v>
      </c>
      <c r="V183" s="53">
        <f t="shared" si="52"/>
        <v>0</v>
      </c>
      <c r="W183" s="53" t="str">
        <f t="shared" si="63"/>
        <v>0</v>
      </c>
      <c r="X183" s="53">
        <f t="shared" si="53"/>
        <v>0</v>
      </c>
      <c r="Y183" s="53" t="str">
        <f t="shared" si="64"/>
        <v>0</v>
      </c>
      <c r="Z183" s="53">
        <f t="shared" si="54"/>
        <v>0</v>
      </c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92">
        <f>Parâmetros!A173</f>
        <v>44204.166666666664</v>
      </c>
      <c r="B184" s="59">
        <f>Parâmetros!G173*0.04*46.0055</f>
        <v>0.99371880000000001</v>
      </c>
      <c r="C184" s="87">
        <f t="shared" si="65"/>
        <v>0.99371880000000001</v>
      </c>
      <c r="D184" s="91">
        <f t="shared" si="44"/>
        <v>0.19874375999999999</v>
      </c>
      <c r="E184" s="42" t="str">
        <f t="shared" si="55"/>
        <v>1</v>
      </c>
      <c r="F184" s="51">
        <f t="shared" si="45"/>
        <v>-153.03112417</v>
      </c>
      <c r="G184" s="42" t="str">
        <f t="shared" si="56"/>
        <v>0</v>
      </c>
      <c r="H184" s="51">
        <f t="shared" si="46"/>
        <v>-35.515562084999999</v>
      </c>
      <c r="I184" s="42" t="str">
        <f t="shared" si="57"/>
        <v>0</v>
      </c>
      <c r="J184" s="51">
        <f t="shared" si="47"/>
        <v>89.887041710123455</v>
      </c>
      <c r="K184" s="42" t="str">
        <f t="shared" si="58"/>
        <v>0</v>
      </c>
      <c r="L184" s="51">
        <f t="shared" si="48"/>
        <v>81.458158461176467</v>
      </c>
      <c r="M184" s="55" t="str">
        <f t="shared" si="59"/>
        <v>0</v>
      </c>
      <c r="N184" s="58">
        <f t="shared" si="49"/>
        <v>0.19874375999999999</v>
      </c>
      <c r="O184" s="59">
        <v>260</v>
      </c>
      <c r="Q184" s="53" t="str">
        <f t="shared" si="60"/>
        <v>1</v>
      </c>
      <c r="R184" s="53">
        <f t="shared" si="50"/>
        <v>1</v>
      </c>
      <c r="S184" s="53" t="str">
        <f t="shared" si="61"/>
        <v>0</v>
      </c>
      <c r="T184" s="53">
        <f t="shared" si="51"/>
        <v>0</v>
      </c>
      <c r="U184" s="53" t="str">
        <f t="shared" si="62"/>
        <v>0</v>
      </c>
      <c r="V184" s="53">
        <f t="shared" si="52"/>
        <v>0</v>
      </c>
      <c r="W184" s="53" t="str">
        <f t="shared" si="63"/>
        <v>0</v>
      </c>
      <c r="X184" s="53">
        <f t="shared" si="53"/>
        <v>0</v>
      </c>
      <c r="Y184" s="53" t="str">
        <f t="shared" si="64"/>
        <v>0</v>
      </c>
      <c r="Z184" s="53">
        <f t="shared" si="54"/>
        <v>0</v>
      </c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92">
        <f>Parâmetros!A174</f>
        <v>44204.208333333336</v>
      </c>
      <c r="B185" s="59">
        <f>Parâmetros!G174*0.04*46.0055</f>
        <v>1.7666111999999998</v>
      </c>
      <c r="C185" s="87">
        <f t="shared" si="65"/>
        <v>1.7666111999999998</v>
      </c>
      <c r="D185" s="91">
        <f t="shared" si="44"/>
        <v>0.35332223999999995</v>
      </c>
      <c r="E185" s="42" t="str">
        <f t="shared" si="55"/>
        <v>1</v>
      </c>
      <c r="F185" s="51">
        <f t="shared" si="45"/>
        <v>-152.27755408000002</v>
      </c>
      <c r="G185" s="42" t="str">
        <f t="shared" si="56"/>
        <v>0</v>
      </c>
      <c r="H185" s="51">
        <f t="shared" si="46"/>
        <v>-35.138777040000008</v>
      </c>
      <c r="I185" s="42" t="str">
        <f t="shared" si="57"/>
        <v>0</v>
      </c>
      <c r="J185" s="51">
        <f t="shared" si="47"/>
        <v>89.962422573827155</v>
      </c>
      <c r="K185" s="42" t="str">
        <f t="shared" si="58"/>
        <v>0</v>
      </c>
      <c r="L185" s="51">
        <f t="shared" si="48"/>
        <v>81.539994127058819</v>
      </c>
      <c r="M185" s="55" t="str">
        <f t="shared" si="59"/>
        <v>0</v>
      </c>
      <c r="N185" s="58">
        <f t="shared" si="49"/>
        <v>0.35332223999999995</v>
      </c>
      <c r="O185" s="59">
        <v>260</v>
      </c>
      <c r="Q185" s="53" t="str">
        <f t="shared" si="60"/>
        <v>1</v>
      </c>
      <c r="R185" s="53">
        <f t="shared" si="50"/>
        <v>1</v>
      </c>
      <c r="S185" s="53" t="str">
        <f t="shared" si="61"/>
        <v>0</v>
      </c>
      <c r="T185" s="53">
        <f t="shared" si="51"/>
        <v>0</v>
      </c>
      <c r="U185" s="53" t="str">
        <f t="shared" si="62"/>
        <v>0</v>
      </c>
      <c r="V185" s="53">
        <f t="shared" si="52"/>
        <v>0</v>
      </c>
      <c r="W185" s="53" t="str">
        <f t="shared" si="63"/>
        <v>0</v>
      </c>
      <c r="X185" s="53">
        <f t="shared" si="53"/>
        <v>0</v>
      </c>
      <c r="Y185" s="53" t="str">
        <f t="shared" si="64"/>
        <v>0</v>
      </c>
      <c r="Z185" s="53">
        <f t="shared" si="54"/>
        <v>0</v>
      </c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92">
        <f>Parâmetros!A175</f>
        <v>44204.25</v>
      </c>
      <c r="B186" s="59">
        <f>Parâmetros!G175*0.04*46.0055</f>
        <v>2.2818727999999999</v>
      </c>
      <c r="C186" s="87">
        <f t="shared" si="65"/>
        <v>2.2818727999999999</v>
      </c>
      <c r="D186" s="91">
        <f t="shared" si="44"/>
        <v>0.45637455999999998</v>
      </c>
      <c r="E186" s="42" t="str">
        <f t="shared" si="55"/>
        <v>1</v>
      </c>
      <c r="F186" s="51">
        <f t="shared" si="45"/>
        <v>-151.77517402000001</v>
      </c>
      <c r="G186" s="42" t="str">
        <f t="shared" si="56"/>
        <v>0</v>
      </c>
      <c r="H186" s="51">
        <f t="shared" si="46"/>
        <v>-34.887587010000004</v>
      </c>
      <c r="I186" s="42" t="str">
        <f t="shared" si="57"/>
        <v>0</v>
      </c>
      <c r="J186" s="51">
        <f t="shared" si="47"/>
        <v>90.012676482962959</v>
      </c>
      <c r="K186" s="42" t="str">
        <f t="shared" si="58"/>
        <v>0</v>
      </c>
      <c r="L186" s="51">
        <f t="shared" si="48"/>
        <v>81.594551237647053</v>
      </c>
      <c r="M186" s="55" t="str">
        <f t="shared" si="59"/>
        <v>0</v>
      </c>
      <c r="N186" s="58">
        <f t="shared" si="49"/>
        <v>0.45637455999999998</v>
      </c>
      <c r="O186" s="59">
        <v>260</v>
      </c>
      <c r="Q186" s="53" t="str">
        <f t="shared" si="60"/>
        <v>1</v>
      </c>
      <c r="R186" s="53">
        <f t="shared" si="50"/>
        <v>1</v>
      </c>
      <c r="S186" s="53" t="str">
        <f t="shared" si="61"/>
        <v>0</v>
      </c>
      <c r="T186" s="53">
        <f t="shared" si="51"/>
        <v>0</v>
      </c>
      <c r="U186" s="53" t="str">
        <f t="shared" si="62"/>
        <v>0</v>
      </c>
      <c r="V186" s="53">
        <f t="shared" si="52"/>
        <v>0</v>
      </c>
      <c r="W186" s="53" t="str">
        <f t="shared" si="63"/>
        <v>0</v>
      </c>
      <c r="X186" s="53">
        <f t="shared" si="53"/>
        <v>0</v>
      </c>
      <c r="Y186" s="53" t="str">
        <f t="shared" si="64"/>
        <v>0</v>
      </c>
      <c r="Z186" s="53">
        <f t="shared" si="54"/>
        <v>0</v>
      </c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92">
        <f>Parâmetros!A176</f>
        <v>44204.291666666664</v>
      </c>
      <c r="B187" s="59">
        <f>Parâmetros!G176*0.04*46.0055</f>
        <v>2.6131123999999999</v>
      </c>
      <c r="C187" s="87">
        <f t="shared" si="65"/>
        <v>2.6131123999999999</v>
      </c>
      <c r="D187" s="91">
        <f t="shared" si="44"/>
        <v>0.52262248</v>
      </c>
      <c r="E187" s="42" t="str">
        <f t="shared" si="55"/>
        <v>1</v>
      </c>
      <c r="F187" s="51">
        <f t="shared" si="45"/>
        <v>-151.45221540999998</v>
      </c>
      <c r="G187" s="42" t="str">
        <f t="shared" si="56"/>
        <v>0</v>
      </c>
      <c r="H187" s="51">
        <f t="shared" si="46"/>
        <v>-34.72610770499999</v>
      </c>
      <c r="I187" s="42" t="str">
        <f t="shared" si="57"/>
        <v>0</v>
      </c>
      <c r="J187" s="51">
        <f t="shared" si="47"/>
        <v>90.044982567407402</v>
      </c>
      <c r="K187" s="42" t="str">
        <f t="shared" si="58"/>
        <v>0</v>
      </c>
      <c r="L187" s="51">
        <f t="shared" si="48"/>
        <v>81.629623665882349</v>
      </c>
      <c r="M187" s="55" t="str">
        <f t="shared" si="59"/>
        <v>0</v>
      </c>
      <c r="N187" s="58">
        <f t="shared" si="49"/>
        <v>0.52262248</v>
      </c>
      <c r="O187" s="59">
        <v>260</v>
      </c>
      <c r="Q187" s="53" t="str">
        <f t="shared" si="60"/>
        <v>1</v>
      </c>
      <c r="R187" s="53">
        <f t="shared" si="50"/>
        <v>1</v>
      </c>
      <c r="S187" s="53" t="str">
        <f t="shared" si="61"/>
        <v>0</v>
      </c>
      <c r="T187" s="53">
        <f t="shared" si="51"/>
        <v>0</v>
      </c>
      <c r="U187" s="53" t="str">
        <f t="shared" si="62"/>
        <v>0</v>
      </c>
      <c r="V187" s="53">
        <f t="shared" si="52"/>
        <v>0</v>
      </c>
      <c r="W187" s="53" t="str">
        <f t="shared" si="63"/>
        <v>0</v>
      </c>
      <c r="X187" s="53">
        <f t="shared" si="53"/>
        <v>0</v>
      </c>
      <c r="Y187" s="53" t="str">
        <f t="shared" si="64"/>
        <v>0</v>
      </c>
      <c r="Z187" s="53">
        <f t="shared" si="54"/>
        <v>0</v>
      </c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92">
        <f>Parâmetros!A177</f>
        <v>44204.333333333336</v>
      </c>
      <c r="B188" s="59">
        <f>Parâmetros!G177*0.04*46.0055</f>
        <v>4.5085389999999999</v>
      </c>
      <c r="C188" s="87">
        <f t="shared" si="65"/>
        <v>4.5085389999999999</v>
      </c>
      <c r="D188" s="91">
        <f t="shared" si="44"/>
        <v>0.90170779999999995</v>
      </c>
      <c r="E188" s="42" t="str">
        <f t="shared" si="55"/>
        <v>1</v>
      </c>
      <c r="F188" s="51">
        <f t="shared" si="45"/>
        <v>-149.60417447499998</v>
      </c>
      <c r="G188" s="42" t="str">
        <f t="shared" si="56"/>
        <v>0</v>
      </c>
      <c r="H188" s="51">
        <f t="shared" si="46"/>
        <v>-33.80208723749999</v>
      </c>
      <c r="I188" s="42" t="str">
        <f t="shared" si="57"/>
        <v>0</v>
      </c>
      <c r="J188" s="51">
        <f t="shared" si="47"/>
        <v>90.229845161728392</v>
      </c>
      <c r="K188" s="42" t="str">
        <f t="shared" si="58"/>
        <v>0</v>
      </c>
      <c r="L188" s="51">
        <f t="shared" si="48"/>
        <v>81.830315894117632</v>
      </c>
      <c r="M188" s="55" t="str">
        <f t="shared" si="59"/>
        <v>0</v>
      </c>
      <c r="N188" s="58">
        <f t="shared" si="49"/>
        <v>0.90170779999999995</v>
      </c>
      <c r="O188" s="59">
        <v>260</v>
      </c>
      <c r="Q188" s="53" t="str">
        <f t="shared" si="60"/>
        <v>1</v>
      </c>
      <c r="R188" s="53">
        <f t="shared" si="50"/>
        <v>1</v>
      </c>
      <c r="S188" s="53" t="str">
        <f t="shared" si="61"/>
        <v>0</v>
      </c>
      <c r="T188" s="53">
        <f t="shared" si="51"/>
        <v>0</v>
      </c>
      <c r="U188" s="53" t="str">
        <f t="shared" si="62"/>
        <v>0</v>
      </c>
      <c r="V188" s="53">
        <f t="shared" si="52"/>
        <v>0</v>
      </c>
      <c r="W188" s="53" t="str">
        <f t="shared" si="63"/>
        <v>0</v>
      </c>
      <c r="X188" s="53">
        <f t="shared" si="53"/>
        <v>0</v>
      </c>
      <c r="Y188" s="53" t="str">
        <f t="shared" si="64"/>
        <v>0</v>
      </c>
      <c r="Z188" s="53">
        <f t="shared" si="54"/>
        <v>0</v>
      </c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92">
        <f>Parâmetros!A178</f>
        <v>44204.375</v>
      </c>
      <c r="B189" s="59">
        <f>Parâmetros!G178*0.04*46.0055</f>
        <v>4.8213764000000001</v>
      </c>
      <c r="C189" s="87">
        <f t="shared" si="65"/>
        <v>4.8213764000000001</v>
      </c>
      <c r="D189" s="91">
        <f t="shared" si="44"/>
        <v>0.96427527999999996</v>
      </c>
      <c r="E189" s="42" t="str">
        <f t="shared" si="55"/>
        <v>1</v>
      </c>
      <c r="F189" s="51">
        <f t="shared" si="45"/>
        <v>-149.29915801000001</v>
      </c>
      <c r="G189" s="42" t="str">
        <f t="shared" si="56"/>
        <v>0</v>
      </c>
      <c r="H189" s="51">
        <f t="shared" si="46"/>
        <v>-33.649579005000007</v>
      </c>
      <c r="I189" s="42" t="str">
        <f t="shared" si="57"/>
        <v>0</v>
      </c>
      <c r="J189" s="51">
        <f t="shared" si="47"/>
        <v>90.260356463703701</v>
      </c>
      <c r="K189" s="42" t="str">
        <f t="shared" si="58"/>
        <v>0</v>
      </c>
      <c r="L189" s="51">
        <f t="shared" si="48"/>
        <v>81.863439854117644</v>
      </c>
      <c r="M189" s="55" t="str">
        <f t="shared" si="59"/>
        <v>0</v>
      </c>
      <c r="N189" s="58">
        <f t="shared" si="49"/>
        <v>0.96427527999999996</v>
      </c>
      <c r="O189" s="59">
        <v>260</v>
      </c>
      <c r="Q189" s="53" t="str">
        <f t="shared" si="60"/>
        <v>1</v>
      </c>
      <c r="R189" s="53">
        <f t="shared" si="50"/>
        <v>1</v>
      </c>
      <c r="S189" s="53" t="str">
        <f t="shared" si="61"/>
        <v>0</v>
      </c>
      <c r="T189" s="53">
        <f t="shared" si="51"/>
        <v>0</v>
      </c>
      <c r="U189" s="53" t="str">
        <f t="shared" si="62"/>
        <v>0</v>
      </c>
      <c r="V189" s="53">
        <f t="shared" si="52"/>
        <v>0</v>
      </c>
      <c r="W189" s="53" t="str">
        <f t="shared" si="63"/>
        <v>0</v>
      </c>
      <c r="X189" s="53">
        <f t="shared" si="53"/>
        <v>0</v>
      </c>
      <c r="Y189" s="53" t="str">
        <f t="shared" si="64"/>
        <v>0</v>
      </c>
      <c r="Z189" s="53">
        <f t="shared" si="54"/>
        <v>0</v>
      </c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92">
        <f>Parâmetros!A179</f>
        <v>44204.416666666664</v>
      </c>
      <c r="B190" s="59">
        <f>Parâmetros!G179*0.04*46.0055</f>
        <v>4.3061147999999996</v>
      </c>
      <c r="C190" s="87">
        <f t="shared" si="65"/>
        <v>4.3061147999999996</v>
      </c>
      <c r="D190" s="91">
        <f t="shared" si="44"/>
        <v>0.86122295999999987</v>
      </c>
      <c r="E190" s="42" t="str">
        <f t="shared" si="55"/>
        <v>1</v>
      </c>
      <c r="F190" s="51">
        <f t="shared" si="45"/>
        <v>-149.80153806999999</v>
      </c>
      <c r="G190" s="42" t="str">
        <f t="shared" si="56"/>
        <v>0</v>
      </c>
      <c r="H190" s="51">
        <f t="shared" si="46"/>
        <v>-33.900769034999996</v>
      </c>
      <c r="I190" s="42" t="str">
        <f t="shared" si="57"/>
        <v>0</v>
      </c>
      <c r="J190" s="51">
        <f t="shared" si="47"/>
        <v>90.210102554567897</v>
      </c>
      <c r="K190" s="42" t="str">
        <f t="shared" si="58"/>
        <v>0</v>
      </c>
      <c r="L190" s="51">
        <f t="shared" si="48"/>
        <v>81.808882743529409</v>
      </c>
      <c r="M190" s="55" t="str">
        <f t="shared" si="59"/>
        <v>0</v>
      </c>
      <c r="N190" s="58">
        <f t="shared" si="49"/>
        <v>0.86122295999999987</v>
      </c>
      <c r="O190" s="59">
        <v>260</v>
      </c>
      <c r="Q190" s="53" t="str">
        <f t="shared" si="60"/>
        <v>1</v>
      </c>
      <c r="R190" s="53">
        <f t="shared" si="50"/>
        <v>1</v>
      </c>
      <c r="S190" s="53" t="str">
        <f t="shared" si="61"/>
        <v>0</v>
      </c>
      <c r="T190" s="53">
        <f t="shared" si="51"/>
        <v>0</v>
      </c>
      <c r="U190" s="53" t="str">
        <f t="shared" si="62"/>
        <v>0</v>
      </c>
      <c r="V190" s="53">
        <f t="shared" si="52"/>
        <v>0</v>
      </c>
      <c r="W190" s="53" t="str">
        <f t="shared" si="63"/>
        <v>0</v>
      </c>
      <c r="X190" s="53">
        <f t="shared" si="53"/>
        <v>0</v>
      </c>
      <c r="Y190" s="53" t="str">
        <f t="shared" si="64"/>
        <v>0</v>
      </c>
      <c r="Z190" s="53">
        <f t="shared" si="54"/>
        <v>0</v>
      </c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92">
        <f>Parâmetros!A180</f>
        <v>44204.458333333336</v>
      </c>
      <c r="B191" s="59">
        <f>Parâmetros!G180*0.04*46.0055</f>
        <v>4.0852883999999996</v>
      </c>
      <c r="C191" s="87">
        <f t="shared" si="65"/>
        <v>4.0852883999999996</v>
      </c>
      <c r="D191" s="91">
        <f t="shared" si="44"/>
        <v>0.81705768000000001</v>
      </c>
      <c r="E191" s="42" t="str">
        <f t="shared" si="55"/>
        <v>1</v>
      </c>
      <c r="F191" s="51">
        <f t="shared" si="45"/>
        <v>-150.01684381000001</v>
      </c>
      <c r="G191" s="42" t="str">
        <f t="shared" si="56"/>
        <v>0</v>
      </c>
      <c r="H191" s="51">
        <f t="shared" si="46"/>
        <v>-34.008421905000006</v>
      </c>
      <c r="I191" s="42" t="str">
        <f t="shared" si="57"/>
        <v>0</v>
      </c>
      <c r="J191" s="51">
        <f t="shared" si="47"/>
        <v>90.188565164938268</v>
      </c>
      <c r="K191" s="42" t="str">
        <f t="shared" si="58"/>
        <v>0</v>
      </c>
      <c r="L191" s="51">
        <f t="shared" si="48"/>
        <v>81.785501124705888</v>
      </c>
      <c r="M191" s="55" t="str">
        <f t="shared" si="59"/>
        <v>0</v>
      </c>
      <c r="N191" s="58">
        <f t="shared" si="49"/>
        <v>0.81705768000000001</v>
      </c>
      <c r="O191" s="59">
        <v>260</v>
      </c>
      <c r="Q191" s="53" t="str">
        <f t="shared" si="60"/>
        <v>1</v>
      </c>
      <c r="R191" s="53">
        <f t="shared" si="50"/>
        <v>1</v>
      </c>
      <c r="S191" s="53" t="str">
        <f t="shared" si="61"/>
        <v>0</v>
      </c>
      <c r="T191" s="53">
        <f t="shared" si="51"/>
        <v>0</v>
      </c>
      <c r="U191" s="53" t="str">
        <f t="shared" si="62"/>
        <v>0</v>
      </c>
      <c r="V191" s="53">
        <f t="shared" si="52"/>
        <v>0</v>
      </c>
      <c r="W191" s="53" t="str">
        <f t="shared" si="63"/>
        <v>0</v>
      </c>
      <c r="X191" s="53">
        <f t="shared" si="53"/>
        <v>0</v>
      </c>
      <c r="Y191" s="53" t="str">
        <f t="shared" si="64"/>
        <v>0</v>
      </c>
      <c r="Z191" s="53">
        <f t="shared" si="54"/>
        <v>0</v>
      </c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92">
        <f>Parâmetros!A181</f>
        <v>44204.5</v>
      </c>
      <c r="B192" s="59">
        <f>Parâmetros!G181*0.04*46.0055</f>
        <v>3.5884289999999996</v>
      </c>
      <c r="C192" s="87">
        <f t="shared" si="65"/>
        <v>3.5884289999999996</v>
      </c>
      <c r="D192" s="91">
        <f t="shared" si="44"/>
        <v>0.71768579999999993</v>
      </c>
      <c r="E192" s="42" t="str">
        <f t="shared" si="55"/>
        <v>1</v>
      </c>
      <c r="F192" s="51">
        <f t="shared" si="45"/>
        <v>-150.50128172500001</v>
      </c>
      <c r="G192" s="42" t="str">
        <f t="shared" si="56"/>
        <v>0</v>
      </c>
      <c r="H192" s="51">
        <f t="shared" si="46"/>
        <v>-34.250640862500006</v>
      </c>
      <c r="I192" s="42" t="str">
        <f t="shared" si="57"/>
        <v>0</v>
      </c>
      <c r="J192" s="51">
        <f t="shared" si="47"/>
        <v>90.140106038271611</v>
      </c>
      <c r="K192" s="42" t="str">
        <f t="shared" si="58"/>
        <v>0</v>
      </c>
      <c r="L192" s="51">
        <f t="shared" si="48"/>
        <v>81.732892482352938</v>
      </c>
      <c r="M192" s="55" t="str">
        <f t="shared" si="59"/>
        <v>0</v>
      </c>
      <c r="N192" s="58">
        <f t="shared" si="49"/>
        <v>0.71768579999999993</v>
      </c>
      <c r="O192" s="59">
        <v>260</v>
      </c>
      <c r="Q192" s="53" t="str">
        <f t="shared" si="60"/>
        <v>1</v>
      </c>
      <c r="R192" s="53">
        <f t="shared" si="50"/>
        <v>1</v>
      </c>
      <c r="S192" s="53" t="str">
        <f t="shared" si="61"/>
        <v>0</v>
      </c>
      <c r="T192" s="53">
        <f t="shared" si="51"/>
        <v>0</v>
      </c>
      <c r="U192" s="53" t="str">
        <f t="shared" si="62"/>
        <v>0</v>
      </c>
      <c r="V192" s="53">
        <f t="shared" si="52"/>
        <v>0</v>
      </c>
      <c r="W192" s="53" t="str">
        <f t="shared" si="63"/>
        <v>0</v>
      </c>
      <c r="X192" s="53">
        <f t="shared" si="53"/>
        <v>0</v>
      </c>
      <c r="Y192" s="53" t="str">
        <f t="shared" si="64"/>
        <v>0</v>
      </c>
      <c r="Z192" s="53">
        <f t="shared" si="54"/>
        <v>0</v>
      </c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92">
        <f>Parâmetros!A182</f>
        <v>44204.541666666664</v>
      </c>
      <c r="B193" s="59">
        <f>Parâmetros!G182*0.04*46.0055</f>
        <v>2.9075476</v>
      </c>
      <c r="C193" s="87">
        <f t="shared" si="65"/>
        <v>2.9075476</v>
      </c>
      <c r="D193" s="91">
        <f t="shared" si="44"/>
        <v>0.58150952</v>
      </c>
      <c r="E193" s="42" t="str">
        <f t="shared" si="55"/>
        <v>1</v>
      </c>
      <c r="F193" s="51">
        <f t="shared" si="45"/>
        <v>-151.16514109000002</v>
      </c>
      <c r="G193" s="42" t="str">
        <f t="shared" si="56"/>
        <v>0</v>
      </c>
      <c r="H193" s="51">
        <f t="shared" si="46"/>
        <v>-34.58257054500001</v>
      </c>
      <c r="I193" s="42" t="str">
        <f t="shared" si="57"/>
        <v>0</v>
      </c>
      <c r="J193" s="51">
        <f t="shared" si="47"/>
        <v>90.073699086913578</v>
      </c>
      <c r="K193" s="42" t="str">
        <f t="shared" si="58"/>
        <v>0</v>
      </c>
      <c r="L193" s="51">
        <f t="shared" si="48"/>
        <v>81.660799157647062</v>
      </c>
      <c r="M193" s="55" t="str">
        <f t="shared" si="59"/>
        <v>0</v>
      </c>
      <c r="N193" s="58">
        <f t="shared" si="49"/>
        <v>0.58150952</v>
      </c>
      <c r="O193" s="59">
        <v>260</v>
      </c>
      <c r="Q193" s="53" t="str">
        <f t="shared" si="60"/>
        <v>1</v>
      </c>
      <c r="R193" s="53">
        <f t="shared" si="50"/>
        <v>1</v>
      </c>
      <c r="S193" s="53" t="str">
        <f t="shared" si="61"/>
        <v>0</v>
      </c>
      <c r="T193" s="53">
        <f t="shared" si="51"/>
        <v>0</v>
      </c>
      <c r="U193" s="53" t="str">
        <f t="shared" si="62"/>
        <v>0</v>
      </c>
      <c r="V193" s="53">
        <f t="shared" si="52"/>
        <v>0</v>
      </c>
      <c r="W193" s="53" t="str">
        <f t="shared" si="63"/>
        <v>0</v>
      </c>
      <c r="X193" s="53">
        <f t="shared" si="53"/>
        <v>0</v>
      </c>
      <c r="Y193" s="53" t="str">
        <f t="shared" si="64"/>
        <v>0</v>
      </c>
      <c r="Z193" s="53">
        <f t="shared" si="54"/>
        <v>0</v>
      </c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92">
        <f>Parâmetros!A183</f>
        <v>44204.583333333336</v>
      </c>
      <c r="B194" s="59">
        <f>Parâmetros!G183*0.04*46.0055</f>
        <v>2.4842970000000002</v>
      </c>
      <c r="C194" s="87">
        <f t="shared" si="65"/>
        <v>2.4842970000000002</v>
      </c>
      <c r="D194" s="91">
        <f t="shared" si="44"/>
        <v>0.49685940000000006</v>
      </c>
      <c r="E194" s="42" t="str">
        <f t="shared" si="55"/>
        <v>1</v>
      </c>
      <c r="F194" s="51">
        <f t="shared" si="45"/>
        <v>-151.577810425</v>
      </c>
      <c r="G194" s="42" t="str">
        <f t="shared" si="56"/>
        <v>0</v>
      </c>
      <c r="H194" s="51">
        <f t="shared" si="46"/>
        <v>-34.788905212499998</v>
      </c>
      <c r="I194" s="42" t="str">
        <f t="shared" si="57"/>
        <v>0</v>
      </c>
      <c r="J194" s="51">
        <f t="shared" si="47"/>
        <v>90.032419090123454</v>
      </c>
      <c r="K194" s="42" t="str">
        <f t="shared" si="58"/>
        <v>0</v>
      </c>
      <c r="L194" s="51">
        <f t="shared" si="48"/>
        <v>81.61598438823529</v>
      </c>
      <c r="M194" s="55" t="str">
        <f t="shared" si="59"/>
        <v>0</v>
      </c>
      <c r="N194" s="58">
        <f t="shared" si="49"/>
        <v>0.49685940000000006</v>
      </c>
      <c r="O194" s="59">
        <v>260</v>
      </c>
      <c r="Q194" s="53" t="str">
        <f t="shared" si="60"/>
        <v>1</v>
      </c>
      <c r="R194" s="53">
        <f t="shared" si="50"/>
        <v>1</v>
      </c>
      <c r="S194" s="53" t="str">
        <f t="shared" si="61"/>
        <v>0</v>
      </c>
      <c r="T194" s="53">
        <f t="shared" si="51"/>
        <v>0</v>
      </c>
      <c r="U194" s="53" t="str">
        <f t="shared" si="62"/>
        <v>0</v>
      </c>
      <c r="V194" s="53">
        <f t="shared" si="52"/>
        <v>0</v>
      </c>
      <c r="W194" s="53" t="str">
        <f t="shared" si="63"/>
        <v>0</v>
      </c>
      <c r="X194" s="53">
        <f t="shared" si="53"/>
        <v>0</v>
      </c>
      <c r="Y194" s="53" t="str">
        <f t="shared" si="64"/>
        <v>0</v>
      </c>
      <c r="Z194" s="53">
        <f t="shared" si="54"/>
        <v>0</v>
      </c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92">
        <f>Parâmetros!A184</f>
        <v>44204.625</v>
      </c>
      <c r="B195" s="59">
        <f>Parâmetros!G184*0.04*46.0055</f>
        <v>2.9259498000000002</v>
      </c>
      <c r="C195" s="87">
        <f t="shared" si="65"/>
        <v>2.9259498000000002</v>
      </c>
      <c r="D195" s="91">
        <f t="shared" si="44"/>
        <v>0.58518996000000001</v>
      </c>
      <c r="E195" s="42" t="str">
        <f t="shared" si="55"/>
        <v>1</v>
      </c>
      <c r="F195" s="51">
        <f t="shared" si="45"/>
        <v>-151.14719894499999</v>
      </c>
      <c r="G195" s="42" t="str">
        <f t="shared" si="56"/>
        <v>0</v>
      </c>
      <c r="H195" s="51">
        <f t="shared" si="46"/>
        <v>-34.573599472499993</v>
      </c>
      <c r="I195" s="42" t="str">
        <f t="shared" si="57"/>
        <v>0</v>
      </c>
      <c r="J195" s="51">
        <f t="shared" si="47"/>
        <v>90.075493869382711</v>
      </c>
      <c r="K195" s="42" t="str">
        <f t="shared" si="58"/>
        <v>0</v>
      </c>
      <c r="L195" s="51">
        <f t="shared" si="48"/>
        <v>81.662747625882346</v>
      </c>
      <c r="M195" s="55" t="str">
        <f t="shared" si="59"/>
        <v>0</v>
      </c>
      <c r="N195" s="58">
        <f t="shared" si="49"/>
        <v>0.58518996000000001</v>
      </c>
      <c r="O195" s="59">
        <v>260</v>
      </c>
      <c r="Q195" s="53" t="str">
        <f t="shared" si="60"/>
        <v>1</v>
      </c>
      <c r="R195" s="53">
        <f t="shared" si="50"/>
        <v>1</v>
      </c>
      <c r="S195" s="53" t="str">
        <f t="shared" si="61"/>
        <v>0</v>
      </c>
      <c r="T195" s="53">
        <f t="shared" si="51"/>
        <v>0</v>
      </c>
      <c r="U195" s="53" t="str">
        <f t="shared" si="62"/>
        <v>0</v>
      </c>
      <c r="V195" s="53">
        <f t="shared" si="52"/>
        <v>0</v>
      </c>
      <c r="W195" s="53" t="str">
        <f t="shared" si="63"/>
        <v>0</v>
      </c>
      <c r="X195" s="53">
        <f t="shared" si="53"/>
        <v>0</v>
      </c>
      <c r="Y195" s="53" t="str">
        <f t="shared" si="64"/>
        <v>0</v>
      </c>
      <c r="Z195" s="53">
        <f t="shared" si="54"/>
        <v>0</v>
      </c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92">
        <f>Parâmetros!A185</f>
        <v>44204.666666666664</v>
      </c>
      <c r="B196" s="59">
        <f>Parâmetros!G185*0.04*46.0055</f>
        <v>3.2387872</v>
      </c>
      <c r="C196" s="87">
        <f t="shared" si="65"/>
        <v>3.2387872</v>
      </c>
      <c r="D196" s="91">
        <f t="shared" si="44"/>
        <v>0.64775743999999991</v>
      </c>
      <c r="E196" s="42" t="str">
        <f t="shared" si="55"/>
        <v>1</v>
      </c>
      <c r="F196" s="51">
        <f t="shared" si="45"/>
        <v>-150.84218247999999</v>
      </c>
      <c r="G196" s="42" t="str">
        <f t="shared" si="56"/>
        <v>0</v>
      </c>
      <c r="H196" s="51">
        <f t="shared" si="46"/>
        <v>-34.421091239999996</v>
      </c>
      <c r="I196" s="42" t="str">
        <f t="shared" si="57"/>
        <v>0</v>
      </c>
      <c r="J196" s="51">
        <f t="shared" si="47"/>
        <v>90.106005171358021</v>
      </c>
      <c r="K196" s="42" t="str">
        <f t="shared" si="58"/>
        <v>0</v>
      </c>
      <c r="L196" s="51">
        <f t="shared" si="48"/>
        <v>81.695871585882358</v>
      </c>
      <c r="M196" s="55" t="str">
        <f t="shared" si="59"/>
        <v>0</v>
      </c>
      <c r="N196" s="58">
        <f t="shared" si="49"/>
        <v>0.64775743999999991</v>
      </c>
      <c r="O196" s="59">
        <v>260</v>
      </c>
      <c r="Q196" s="53" t="str">
        <f t="shared" si="60"/>
        <v>1</v>
      </c>
      <c r="R196" s="53">
        <f t="shared" si="50"/>
        <v>1</v>
      </c>
      <c r="S196" s="53" t="str">
        <f t="shared" si="61"/>
        <v>0</v>
      </c>
      <c r="T196" s="53">
        <f t="shared" si="51"/>
        <v>0</v>
      </c>
      <c r="U196" s="53" t="str">
        <f t="shared" si="62"/>
        <v>0</v>
      </c>
      <c r="V196" s="53">
        <f t="shared" si="52"/>
        <v>0</v>
      </c>
      <c r="W196" s="53" t="str">
        <f t="shared" si="63"/>
        <v>0</v>
      </c>
      <c r="X196" s="53">
        <f t="shared" si="53"/>
        <v>0</v>
      </c>
      <c r="Y196" s="53" t="str">
        <f t="shared" si="64"/>
        <v>0</v>
      </c>
      <c r="Z196" s="53">
        <f t="shared" si="54"/>
        <v>0</v>
      </c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92">
        <f>Parâmetros!A186</f>
        <v>44204.708333333336</v>
      </c>
      <c r="B197" s="59">
        <f>Parâmetros!G186*0.04*46.0055</f>
        <v>3.4596136</v>
      </c>
      <c r="C197" s="87">
        <f t="shared" si="65"/>
        <v>3.4596136</v>
      </c>
      <c r="D197" s="91">
        <f t="shared" si="44"/>
        <v>0.69192271999999999</v>
      </c>
      <c r="E197" s="42" t="str">
        <f t="shared" si="55"/>
        <v>1</v>
      </c>
      <c r="F197" s="51">
        <f t="shared" si="45"/>
        <v>-150.62687674</v>
      </c>
      <c r="G197" s="42" t="str">
        <f t="shared" si="56"/>
        <v>0</v>
      </c>
      <c r="H197" s="51">
        <f t="shared" si="46"/>
        <v>-34.31343837</v>
      </c>
      <c r="I197" s="42" t="str">
        <f t="shared" si="57"/>
        <v>0</v>
      </c>
      <c r="J197" s="51">
        <f t="shared" si="47"/>
        <v>90.127542560987649</v>
      </c>
      <c r="K197" s="42" t="str">
        <f t="shared" si="58"/>
        <v>0</v>
      </c>
      <c r="L197" s="51">
        <f t="shared" si="48"/>
        <v>81.719253204705893</v>
      </c>
      <c r="M197" s="55" t="str">
        <f t="shared" si="59"/>
        <v>0</v>
      </c>
      <c r="N197" s="58">
        <f t="shared" si="49"/>
        <v>0.69192271999999999</v>
      </c>
      <c r="O197" s="59">
        <v>260</v>
      </c>
      <c r="Q197" s="53" t="str">
        <f t="shared" si="60"/>
        <v>1</v>
      </c>
      <c r="R197" s="53">
        <f t="shared" si="50"/>
        <v>1</v>
      </c>
      <c r="S197" s="53" t="str">
        <f t="shared" si="61"/>
        <v>0</v>
      </c>
      <c r="T197" s="53">
        <f t="shared" si="51"/>
        <v>0</v>
      </c>
      <c r="U197" s="53" t="str">
        <f t="shared" si="62"/>
        <v>0</v>
      </c>
      <c r="V197" s="53">
        <f t="shared" si="52"/>
        <v>0</v>
      </c>
      <c r="W197" s="53" t="str">
        <f t="shared" si="63"/>
        <v>0</v>
      </c>
      <c r="X197" s="53">
        <f t="shared" si="53"/>
        <v>0</v>
      </c>
      <c r="Y197" s="53" t="str">
        <f t="shared" si="64"/>
        <v>0</v>
      </c>
      <c r="Z197" s="53">
        <f t="shared" si="54"/>
        <v>0</v>
      </c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92">
        <f>Parâmetros!A187</f>
        <v>44204.75</v>
      </c>
      <c r="B198" s="59">
        <f>Parâmetros!G187*0.04*46.0055</f>
        <v>3.9380708000000002</v>
      </c>
      <c r="C198" s="87">
        <f t="shared" si="65"/>
        <v>3.9380708000000002</v>
      </c>
      <c r="D198" s="91">
        <f t="shared" si="44"/>
        <v>0.78761415999999995</v>
      </c>
      <c r="E198" s="42" t="str">
        <f t="shared" si="55"/>
        <v>1</v>
      </c>
      <c r="F198" s="51">
        <f t="shared" si="45"/>
        <v>-150.16038097000001</v>
      </c>
      <c r="G198" s="42" t="str">
        <f t="shared" si="56"/>
        <v>0</v>
      </c>
      <c r="H198" s="51">
        <f t="shared" si="46"/>
        <v>-34.080190485000003</v>
      </c>
      <c r="I198" s="42" t="str">
        <f t="shared" si="57"/>
        <v>0</v>
      </c>
      <c r="J198" s="51">
        <f t="shared" si="47"/>
        <v>90.174206905185187</v>
      </c>
      <c r="K198" s="42" t="str">
        <f t="shared" si="58"/>
        <v>0</v>
      </c>
      <c r="L198" s="51">
        <f t="shared" si="48"/>
        <v>81.769913378823546</v>
      </c>
      <c r="M198" s="55" t="str">
        <f t="shared" si="59"/>
        <v>0</v>
      </c>
      <c r="N198" s="58">
        <f t="shared" si="49"/>
        <v>0.78761415999999995</v>
      </c>
      <c r="O198" s="59">
        <v>260</v>
      </c>
      <c r="Q198" s="53" t="str">
        <f t="shared" si="60"/>
        <v>1</v>
      </c>
      <c r="R198" s="53">
        <f t="shared" si="50"/>
        <v>1</v>
      </c>
      <c r="S198" s="53" t="str">
        <f t="shared" si="61"/>
        <v>0</v>
      </c>
      <c r="T198" s="53">
        <f t="shared" si="51"/>
        <v>0</v>
      </c>
      <c r="U198" s="53" t="str">
        <f t="shared" si="62"/>
        <v>0</v>
      </c>
      <c r="V198" s="53">
        <f t="shared" si="52"/>
        <v>0</v>
      </c>
      <c r="W198" s="53" t="str">
        <f t="shared" si="63"/>
        <v>0</v>
      </c>
      <c r="X198" s="53">
        <f t="shared" si="53"/>
        <v>0</v>
      </c>
      <c r="Y198" s="53" t="str">
        <f t="shared" si="64"/>
        <v>0</v>
      </c>
      <c r="Z198" s="53">
        <f t="shared" si="54"/>
        <v>0</v>
      </c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92">
        <f>Parâmetros!A188</f>
        <v>44204.791666666664</v>
      </c>
      <c r="B199" s="59">
        <f>Parâmetros!G188*0.04*46.0055</f>
        <v>5.1894203999999995</v>
      </c>
      <c r="C199" s="87">
        <f t="shared" si="65"/>
        <v>5.1894203999999995</v>
      </c>
      <c r="D199" s="91">
        <f t="shared" si="44"/>
        <v>1.0378840799999998</v>
      </c>
      <c r="E199" s="42" t="str">
        <f t="shared" si="55"/>
        <v>1</v>
      </c>
      <c r="F199" s="51">
        <f t="shared" si="45"/>
        <v>-148.94031511</v>
      </c>
      <c r="G199" s="42" t="str">
        <f t="shared" si="56"/>
        <v>0</v>
      </c>
      <c r="H199" s="51">
        <f t="shared" si="46"/>
        <v>-33.470157555</v>
      </c>
      <c r="I199" s="42" t="str">
        <f t="shared" si="57"/>
        <v>0</v>
      </c>
      <c r="J199" s="51">
        <f t="shared" si="47"/>
        <v>90.296252113086425</v>
      </c>
      <c r="K199" s="42" t="str">
        <f t="shared" si="58"/>
        <v>0</v>
      </c>
      <c r="L199" s="51">
        <f t="shared" si="48"/>
        <v>81.902409218823536</v>
      </c>
      <c r="M199" s="55" t="str">
        <f t="shared" si="59"/>
        <v>0</v>
      </c>
      <c r="N199" s="58">
        <f t="shared" si="49"/>
        <v>1.0378840799999998</v>
      </c>
      <c r="O199" s="59">
        <v>260</v>
      </c>
      <c r="Q199" s="53" t="str">
        <f t="shared" si="60"/>
        <v>1</v>
      </c>
      <c r="R199" s="53">
        <f t="shared" si="50"/>
        <v>1</v>
      </c>
      <c r="S199" s="53" t="str">
        <f t="shared" si="61"/>
        <v>0</v>
      </c>
      <c r="T199" s="53">
        <f t="shared" si="51"/>
        <v>0</v>
      </c>
      <c r="U199" s="53" t="str">
        <f t="shared" si="62"/>
        <v>0</v>
      </c>
      <c r="V199" s="53">
        <f t="shared" si="52"/>
        <v>0</v>
      </c>
      <c r="W199" s="53" t="str">
        <f t="shared" si="63"/>
        <v>0</v>
      </c>
      <c r="X199" s="53">
        <f t="shared" si="53"/>
        <v>0</v>
      </c>
      <c r="Y199" s="53" t="str">
        <f t="shared" si="64"/>
        <v>0</v>
      </c>
      <c r="Z199" s="53">
        <f t="shared" si="54"/>
        <v>0</v>
      </c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92">
        <f>Parâmetros!A189</f>
        <v>44204.833333333336</v>
      </c>
      <c r="B200" s="59">
        <f>Parâmetros!G189*0.04*46.0055</f>
        <v>6.0359215999999991</v>
      </c>
      <c r="C200" s="87">
        <f t="shared" si="65"/>
        <v>6.0359215999999991</v>
      </c>
      <c r="D200" s="91">
        <f t="shared" si="44"/>
        <v>1.2071843199999999</v>
      </c>
      <c r="E200" s="42" t="str">
        <f t="shared" si="55"/>
        <v>1</v>
      </c>
      <c r="F200" s="51">
        <f t="shared" si="45"/>
        <v>-148.11497644000002</v>
      </c>
      <c r="G200" s="42" t="str">
        <f t="shared" si="56"/>
        <v>0</v>
      </c>
      <c r="H200" s="51">
        <f t="shared" si="46"/>
        <v>-33.05748822000001</v>
      </c>
      <c r="I200" s="42" t="str">
        <f t="shared" si="57"/>
        <v>0</v>
      </c>
      <c r="J200" s="51">
        <f t="shared" si="47"/>
        <v>90.378812106666658</v>
      </c>
      <c r="K200" s="42" t="str">
        <f t="shared" si="58"/>
        <v>0</v>
      </c>
      <c r="L200" s="51">
        <f t="shared" si="48"/>
        <v>81.992038757647052</v>
      </c>
      <c r="M200" s="55" t="str">
        <f t="shared" si="59"/>
        <v>0</v>
      </c>
      <c r="N200" s="58">
        <f t="shared" si="49"/>
        <v>1.2071843199999999</v>
      </c>
      <c r="O200" s="59">
        <v>260</v>
      </c>
      <c r="Q200" s="53" t="str">
        <f t="shared" si="60"/>
        <v>1</v>
      </c>
      <c r="R200" s="53">
        <f t="shared" si="50"/>
        <v>1</v>
      </c>
      <c r="S200" s="53" t="str">
        <f t="shared" si="61"/>
        <v>0</v>
      </c>
      <c r="T200" s="53">
        <f t="shared" si="51"/>
        <v>0</v>
      </c>
      <c r="U200" s="53" t="str">
        <f t="shared" si="62"/>
        <v>0</v>
      </c>
      <c r="V200" s="53">
        <f t="shared" si="52"/>
        <v>0</v>
      </c>
      <c r="W200" s="53" t="str">
        <f t="shared" si="63"/>
        <v>0</v>
      </c>
      <c r="X200" s="53">
        <f t="shared" si="53"/>
        <v>0</v>
      </c>
      <c r="Y200" s="53" t="str">
        <f t="shared" si="64"/>
        <v>0</v>
      </c>
      <c r="Z200" s="53">
        <f t="shared" si="54"/>
        <v>0</v>
      </c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92">
        <f>Parâmetros!A190</f>
        <v>44204.875</v>
      </c>
      <c r="B201" s="59">
        <f>Parâmetros!G190*0.04*46.0055</f>
        <v>5.9991171999999988</v>
      </c>
      <c r="C201" s="87">
        <f t="shared" si="65"/>
        <v>5.9991171999999988</v>
      </c>
      <c r="D201" s="91">
        <f t="shared" si="44"/>
        <v>1.1998234399999999</v>
      </c>
      <c r="E201" s="42" t="str">
        <f t="shared" si="55"/>
        <v>1</v>
      </c>
      <c r="F201" s="51">
        <f t="shared" si="45"/>
        <v>-148.15086072999998</v>
      </c>
      <c r="G201" s="42" t="str">
        <f t="shared" si="56"/>
        <v>0</v>
      </c>
      <c r="H201" s="51">
        <f t="shared" si="46"/>
        <v>-33.075430364999988</v>
      </c>
      <c r="I201" s="42" t="str">
        <f t="shared" si="57"/>
        <v>0</v>
      </c>
      <c r="J201" s="51">
        <f t="shared" si="47"/>
        <v>90.375222541728391</v>
      </c>
      <c r="K201" s="42" t="str">
        <f t="shared" si="58"/>
        <v>0</v>
      </c>
      <c r="L201" s="51">
        <f t="shared" si="48"/>
        <v>81.98814182117647</v>
      </c>
      <c r="M201" s="55" t="str">
        <f t="shared" si="59"/>
        <v>0</v>
      </c>
      <c r="N201" s="58">
        <f t="shared" si="49"/>
        <v>1.1998234399999999</v>
      </c>
      <c r="O201" s="59">
        <v>260</v>
      </c>
      <c r="Q201" s="53" t="str">
        <f t="shared" si="60"/>
        <v>1</v>
      </c>
      <c r="R201" s="53">
        <f t="shared" si="50"/>
        <v>1</v>
      </c>
      <c r="S201" s="53" t="str">
        <f t="shared" si="61"/>
        <v>0</v>
      </c>
      <c r="T201" s="53">
        <f t="shared" si="51"/>
        <v>0</v>
      </c>
      <c r="U201" s="53" t="str">
        <f t="shared" si="62"/>
        <v>0</v>
      </c>
      <c r="V201" s="53">
        <f t="shared" si="52"/>
        <v>0</v>
      </c>
      <c r="W201" s="53" t="str">
        <f t="shared" si="63"/>
        <v>0</v>
      </c>
      <c r="X201" s="53">
        <f t="shared" si="53"/>
        <v>0</v>
      </c>
      <c r="Y201" s="53" t="str">
        <f t="shared" si="64"/>
        <v>0</v>
      </c>
      <c r="Z201" s="53">
        <f t="shared" si="54"/>
        <v>0</v>
      </c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92">
        <f>Parâmetros!A191</f>
        <v>44204.916666666664</v>
      </c>
      <c r="B202" s="59">
        <f>Parâmetros!G191*0.04*46.0055</f>
        <v>4.8397785999999998</v>
      </c>
      <c r="C202" s="87">
        <f t="shared" si="65"/>
        <v>4.8397785999999998</v>
      </c>
      <c r="D202" s="91">
        <f t="shared" si="44"/>
        <v>0.96795571999999996</v>
      </c>
      <c r="E202" s="42" t="str">
        <f t="shared" si="55"/>
        <v>1</v>
      </c>
      <c r="F202" s="51">
        <f t="shared" si="45"/>
        <v>-149.28121586500001</v>
      </c>
      <c r="G202" s="42" t="str">
        <f t="shared" si="56"/>
        <v>0</v>
      </c>
      <c r="H202" s="51">
        <f t="shared" si="46"/>
        <v>-33.640607932500004</v>
      </c>
      <c r="I202" s="42" t="str">
        <f t="shared" si="57"/>
        <v>0</v>
      </c>
      <c r="J202" s="51">
        <f t="shared" si="47"/>
        <v>90.262151246172834</v>
      </c>
      <c r="K202" s="42" t="str">
        <f t="shared" si="58"/>
        <v>0</v>
      </c>
      <c r="L202" s="51">
        <f t="shared" si="48"/>
        <v>81.865388322352942</v>
      </c>
      <c r="M202" s="55" t="str">
        <f t="shared" si="59"/>
        <v>0</v>
      </c>
      <c r="N202" s="58">
        <f t="shared" si="49"/>
        <v>0.96795571999999996</v>
      </c>
      <c r="O202" s="59">
        <v>260</v>
      </c>
      <c r="Q202" s="53" t="str">
        <f t="shared" si="60"/>
        <v>1</v>
      </c>
      <c r="R202" s="53">
        <f t="shared" si="50"/>
        <v>1</v>
      </c>
      <c r="S202" s="53" t="str">
        <f t="shared" si="61"/>
        <v>0</v>
      </c>
      <c r="T202" s="53">
        <f t="shared" si="51"/>
        <v>0</v>
      </c>
      <c r="U202" s="53" t="str">
        <f t="shared" si="62"/>
        <v>0</v>
      </c>
      <c r="V202" s="53">
        <f t="shared" si="52"/>
        <v>0</v>
      </c>
      <c r="W202" s="53" t="str">
        <f t="shared" si="63"/>
        <v>0</v>
      </c>
      <c r="X202" s="53">
        <f t="shared" si="53"/>
        <v>0</v>
      </c>
      <c r="Y202" s="53" t="str">
        <f t="shared" si="64"/>
        <v>0</v>
      </c>
      <c r="Z202" s="53">
        <f t="shared" si="54"/>
        <v>0</v>
      </c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92">
        <f>Parâmetros!A192</f>
        <v>44204.958333333336</v>
      </c>
      <c r="B203" s="59">
        <f>Parâmetros!G192*0.04*46.0055</f>
        <v>4.8397785999999998</v>
      </c>
      <c r="C203" s="87">
        <f t="shared" si="65"/>
        <v>4.8397785999999998</v>
      </c>
      <c r="D203" s="91">
        <f t="shared" si="44"/>
        <v>0.96795571999999996</v>
      </c>
      <c r="E203" s="42" t="str">
        <f t="shared" si="55"/>
        <v>1</v>
      </c>
      <c r="F203" s="51">
        <f t="shared" si="45"/>
        <v>-149.28121586500001</v>
      </c>
      <c r="G203" s="42" t="str">
        <f t="shared" si="56"/>
        <v>0</v>
      </c>
      <c r="H203" s="51">
        <f t="shared" si="46"/>
        <v>-33.640607932500004</v>
      </c>
      <c r="I203" s="42" t="str">
        <f t="shared" si="57"/>
        <v>0</v>
      </c>
      <c r="J203" s="51">
        <f t="shared" si="47"/>
        <v>90.262151246172834</v>
      </c>
      <c r="K203" s="42" t="str">
        <f t="shared" si="58"/>
        <v>0</v>
      </c>
      <c r="L203" s="51">
        <f t="shared" si="48"/>
        <v>81.865388322352942</v>
      </c>
      <c r="M203" s="55" t="str">
        <f t="shared" si="59"/>
        <v>0</v>
      </c>
      <c r="N203" s="58">
        <f t="shared" si="49"/>
        <v>0.96795571999999996</v>
      </c>
      <c r="O203" s="59">
        <v>260</v>
      </c>
      <c r="Q203" s="53" t="str">
        <f t="shared" si="60"/>
        <v>1</v>
      </c>
      <c r="R203" s="53">
        <f t="shared" si="50"/>
        <v>1</v>
      </c>
      <c r="S203" s="53" t="str">
        <f t="shared" si="61"/>
        <v>0</v>
      </c>
      <c r="T203" s="53">
        <f t="shared" si="51"/>
        <v>0</v>
      </c>
      <c r="U203" s="53" t="str">
        <f t="shared" si="62"/>
        <v>0</v>
      </c>
      <c r="V203" s="53">
        <f t="shared" si="52"/>
        <v>0</v>
      </c>
      <c r="W203" s="53" t="str">
        <f t="shared" si="63"/>
        <v>0</v>
      </c>
      <c r="X203" s="53">
        <f t="shared" si="53"/>
        <v>0</v>
      </c>
      <c r="Y203" s="53" t="str">
        <f t="shared" si="64"/>
        <v>0</v>
      </c>
      <c r="Z203" s="53">
        <f t="shared" si="54"/>
        <v>0</v>
      </c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92">
        <f>Parâmetros!A193</f>
        <v>44205</v>
      </c>
      <c r="B204" s="59">
        <f>Parâmetros!G193*0.04*46.0055</f>
        <v>3.9932773999999998</v>
      </c>
      <c r="C204" s="87">
        <f t="shared" si="65"/>
        <v>3.9932773999999998</v>
      </c>
      <c r="D204" s="91">
        <f t="shared" si="44"/>
        <v>0.79865547999999997</v>
      </c>
      <c r="E204" s="42" t="str">
        <f t="shared" si="55"/>
        <v>1</v>
      </c>
      <c r="F204" s="51">
        <f t="shared" si="45"/>
        <v>-150.10655453499999</v>
      </c>
      <c r="G204" s="42" t="str">
        <f t="shared" si="56"/>
        <v>0</v>
      </c>
      <c r="H204" s="51">
        <f t="shared" si="46"/>
        <v>-34.053277267499993</v>
      </c>
      <c r="I204" s="42" t="str">
        <f t="shared" si="57"/>
        <v>0</v>
      </c>
      <c r="J204" s="51">
        <f t="shared" si="47"/>
        <v>90.179591252592587</v>
      </c>
      <c r="K204" s="42" t="str">
        <f t="shared" si="58"/>
        <v>0</v>
      </c>
      <c r="L204" s="51">
        <f t="shared" si="48"/>
        <v>81.775758783529398</v>
      </c>
      <c r="M204" s="55" t="str">
        <f t="shared" si="59"/>
        <v>0</v>
      </c>
      <c r="N204" s="58">
        <f t="shared" si="49"/>
        <v>0.79865547999999997</v>
      </c>
      <c r="O204" s="59">
        <v>260</v>
      </c>
      <c r="Q204" s="53" t="str">
        <f t="shared" si="60"/>
        <v>1</v>
      </c>
      <c r="R204" s="53">
        <f t="shared" si="50"/>
        <v>1</v>
      </c>
      <c r="S204" s="53" t="str">
        <f t="shared" si="61"/>
        <v>0</v>
      </c>
      <c r="T204" s="53">
        <f t="shared" si="51"/>
        <v>0</v>
      </c>
      <c r="U204" s="53" t="str">
        <f t="shared" si="62"/>
        <v>0</v>
      </c>
      <c r="V204" s="53">
        <f t="shared" si="52"/>
        <v>0</v>
      </c>
      <c r="W204" s="53" t="str">
        <f t="shared" si="63"/>
        <v>0</v>
      </c>
      <c r="X204" s="53">
        <f t="shared" si="53"/>
        <v>0</v>
      </c>
      <c r="Y204" s="53" t="str">
        <f t="shared" si="64"/>
        <v>0</v>
      </c>
      <c r="Z204" s="53">
        <f t="shared" si="54"/>
        <v>0</v>
      </c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92">
        <f>Parâmetros!A194</f>
        <v>44205.041666666664</v>
      </c>
      <c r="B205" s="59">
        <f>Parâmetros!G194*0.04*46.0055</f>
        <v>2.7787321999999999</v>
      </c>
      <c r="C205" s="87">
        <f t="shared" si="65"/>
        <v>2.7787321999999999</v>
      </c>
      <c r="D205" s="91">
        <f t="shared" ref="D205:D268" si="66">(((C205-$B$4)/($B$5-$B$4))*($B$7-$B$6))+$B$6</f>
        <v>0.55574643999999995</v>
      </c>
      <c r="E205" s="42" t="str">
        <f t="shared" si="55"/>
        <v>1</v>
      </c>
      <c r="F205" s="51">
        <f t="shared" ref="F205:F268" si="67">(((C205-$C$4)/($C$5-$C$4))*($C$7-$C$6))+$C$6</f>
        <v>-151.29073610500001</v>
      </c>
      <c r="G205" s="42" t="str">
        <f t="shared" si="56"/>
        <v>0</v>
      </c>
      <c r="H205" s="51">
        <f t="shared" ref="H205:H268" si="68">(((C205-$D$4)/($D$5-$D$4))*($D$7-$D$6))+$D$6</f>
        <v>-34.645368052500004</v>
      </c>
      <c r="I205" s="42" t="str">
        <f t="shared" si="57"/>
        <v>0</v>
      </c>
      <c r="J205" s="51">
        <f t="shared" ref="J205:J268" si="69">(((C205-$E$4)/($E$5-$E$4))*($E$7-$E$6))+$E$6</f>
        <v>90.06113560962963</v>
      </c>
      <c r="K205" s="42" t="str">
        <f t="shared" si="58"/>
        <v>0</v>
      </c>
      <c r="L205" s="51">
        <f t="shared" ref="L205:L268" si="70">(((C205-$F$4)/($F$5-$F$4))*($F$7-$F$6))+$F$6</f>
        <v>81.64715987999999</v>
      </c>
      <c r="M205" s="55" t="str">
        <f t="shared" si="59"/>
        <v>0</v>
      </c>
      <c r="N205" s="58">
        <f t="shared" ref="N205:N268" si="71">(D205*E205)+(F205*G205)+(H205*I205)+(J205*K205)+(L205*M205)</f>
        <v>0.55574643999999995</v>
      </c>
      <c r="O205" s="59">
        <v>260</v>
      </c>
      <c r="Q205" s="53" t="str">
        <f t="shared" si="60"/>
        <v>1</v>
      </c>
      <c r="R205" s="53">
        <f t="shared" ref="R205:R268" si="72">Q205*1</f>
        <v>1</v>
      </c>
      <c r="S205" s="53" t="str">
        <f t="shared" si="61"/>
        <v>0</v>
      </c>
      <c r="T205" s="53">
        <f t="shared" ref="T205:T268" si="73">S205*1</f>
        <v>0</v>
      </c>
      <c r="U205" s="53" t="str">
        <f t="shared" si="62"/>
        <v>0</v>
      </c>
      <c r="V205" s="53">
        <f t="shared" ref="V205:V268" si="74">U205*1</f>
        <v>0</v>
      </c>
      <c r="W205" s="53" t="str">
        <f t="shared" si="63"/>
        <v>0</v>
      </c>
      <c r="X205" s="53">
        <f t="shared" ref="X205:X268" si="75">W205*1</f>
        <v>0</v>
      </c>
      <c r="Y205" s="53" t="str">
        <f t="shared" si="64"/>
        <v>0</v>
      </c>
      <c r="Z205" s="53">
        <f t="shared" ref="Z205:Z268" si="76">Y205*1</f>
        <v>0</v>
      </c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92">
        <f>Parâmetros!A195</f>
        <v>44205.083333333336</v>
      </c>
      <c r="B206" s="59">
        <f>Parâmetros!G195*0.04*46.0055</f>
        <v>1.932231</v>
      </c>
      <c r="C206" s="87">
        <f t="shared" si="65"/>
        <v>1.932231</v>
      </c>
      <c r="D206" s="91">
        <f t="shared" si="66"/>
        <v>0.38644619999999996</v>
      </c>
      <c r="E206" s="42" t="str">
        <f t="shared" ref="E206:E269" si="77">IF(AND(D206&lt;=40,D206&gt;=0),"1","0")</f>
        <v>1</v>
      </c>
      <c r="F206" s="51">
        <f t="shared" si="67"/>
        <v>-152.11607477499999</v>
      </c>
      <c r="G206" s="42" t="str">
        <f t="shared" ref="G206:G269" si="78">IF(AND(F206&lt;=80,F206&gt;41),"1","0")</f>
        <v>0</v>
      </c>
      <c r="H206" s="51">
        <f t="shared" si="68"/>
        <v>-35.058037387499994</v>
      </c>
      <c r="I206" s="42" t="str">
        <f t="shared" ref="I206:I269" si="79">IF(AND(H206&lt;=120,H206&gt;81),"1","0")</f>
        <v>0</v>
      </c>
      <c r="J206" s="51">
        <f t="shared" si="69"/>
        <v>89.978575616049383</v>
      </c>
      <c r="K206" s="42" t="str">
        <f t="shared" ref="K206:K269" si="80">IF(AND(J206&lt;=200,J206&gt;121),"1","0")</f>
        <v>0</v>
      </c>
      <c r="L206" s="51">
        <f t="shared" si="70"/>
        <v>81.557530341176474</v>
      </c>
      <c r="M206" s="55" t="str">
        <f t="shared" ref="M206:M269" si="81">IF(AND(L206&lt;999,L206&gt;201),"1","0")</f>
        <v>0</v>
      </c>
      <c r="N206" s="58">
        <f t="shared" si="71"/>
        <v>0.38644619999999996</v>
      </c>
      <c r="O206" s="59">
        <v>260</v>
      </c>
      <c r="Q206" s="53" t="str">
        <f t="shared" ref="Q206:Q269" si="82">IF(AND(N206&lt;40.5,N206&gt;=0),"1","0")</f>
        <v>1</v>
      </c>
      <c r="R206" s="53">
        <f t="shared" si="72"/>
        <v>1</v>
      </c>
      <c r="S206" s="53" t="str">
        <f t="shared" ref="S206:S269" si="83">IF(AND(N206&lt;80.5,N206&gt;=40.5),"1","0")</f>
        <v>0</v>
      </c>
      <c r="T206" s="53">
        <f t="shared" si="73"/>
        <v>0</v>
      </c>
      <c r="U206" s="53" t="str">
        <f t="shared" ref="U206:U269" si="84">IF(AND(N206&lt;120.5,N206&gt;=80.5),"1","0")</f>
        <v>0</v>
      </c>
      <c r="V206" s="53">
        <f t="shared" si="74"/>
        <v>0</v>
      </c>
      <c r="W206" s="53" t="str">
        <f t="shared" ref="W206:W269" si="85">IF(AND(N206&lt;200.5,N206&gt;=120.5),"1","0")</f>
        <v>0</v>
      </c>
      <c r="X206" s="53">
        <f t="shared" si="75"/>
        <v>0</v>
      </c>
      <c r="Y206" s="53" t="str">
        <f t="shared" ref="Y206:Y269" si="86">IF(AND(N206&lt;999,N206&gt;=200.5),"1","0")</f>
        <v>0</v>
      </c>
      <c r="Z206" s="53">
        <f t="shared" si="76"/>
        <v>0</v>
      </c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92">
        <f>Parâmetros!A196</f>
        <v>44205.125</v>
      </c>
      <c r="B207" s="59">
        <f>Parâmetros!G196*0.04*46.0055</f>
        <v>1.1593385999999999</v>
      </c>
      <c r="C207" s="87">
        <f t="shared" ref="C207:C270" si="87">B207</f>
        <v>1.1593385999999999</v>
      </c>
      <c r="D207" s="91">
        <f t="shared" si="66"/>
        <v>0.23186771999999997</v>
      </c>
      <c r="E207" s="42" t="str">
        <f t="shared" si="77"/>
        <v>1</v>
      </c>
      <c r="F207" s="51">
        <f t="shared" si="67"/>
        <v>-152.86964486499997</v>
      </c>
      <c r="G207" s="42" t="str">
        <f t="shared" si="78"/>
        <v>0</v>
      </c>
      <c r="H207" s="51">
        <f t="shared" si="68"/>
        <v>-35.434822432499985</v>
      </c>
      <c r="I207" s="42" t="str">
        <f t="shared" si="79"/>
        <v>0</v>
      </c>
      <c r="J207" s="51">
        <f t="shared" si="69"/>
        <v>89.903194752345684</v>
      </c>
      <c r="K207" s="42" t="str">
        <f t="shared" si="80"/>
        <v>0</v>
      </c>
      <c r="L207" s="51">
        <f t="shared" si="70"/>
        <v>81.475694675294122</v>
      </c>
      <c r="M207" s="55" t="str">
        <f t="shared" si="81"/>
        <v>0</v>
      </c>
      <c r="N207" s="58">
        <f t="shared" si="71"/>
        <v>0.23186771999999997</v>
      </c>
      <c r="O207" s="59">
        <v>260</v>
      </c>
      <c r="Q207" s="53" t="str">
        <f t="shared" si="82"/>
        <v>1</v>
      </c>
      <c r="R207" s="53">
        <f t="shared" si="72"/>
        <v>1</v>
      </c>
      <c r="S207" s="53" t="str">
        <f t="shared" si="83"/>
        <v>0</v>
      </c>
      <c r="T207" s="53">
        <f t="shared" si="73"/>
        <v>0</v>
      </c>
      <c r="U207" s="53" t="str">
        <f t="shared" si="84"/>
        <v>0</v>
      </c>
      <c r="V207" s="53">
        <f t="shared" si="74"/>
        <v>0</v>
      </c>
      <c r="W207" s="53" t="str">
        <f t="shared" si="85"/>
        <v>0</v>
      </c>
      <c r="X207" s="53">
        <f t="shared" si="75"/>
        <v>0</v>
      </c>
      <c r="Y207" s="53" t="str">
        <f t="shared" si="86"/>
        <v>0</v>
      </c>
      <c r="Z207" s="53">
        <f t="shared" si="76"/>
        <v>0</v>
      </c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92">
        <f>Parâmetros!A197</f>
        <v>44205.166666666664</v>
      </c>
      <c r="B208" s="59">
        <f>Parâmetros!G197*0.04*46.0055</f>
        <v>0.69928360000000001</v>
      </c>
      <c r="C208" s="87">
        <f t="shared" si="87"/>
        <v>0.69928360000000001</v>
      </c>
      <c r="D208" s="91">
        <f t="shared" si="66"/>
        <v>0.13985671999999999</v>
      </c>
      <c r="E208" s="42" t="str">
        <f t="shared" si="77"/>
        <v>1</v>
      </c>
      <c r="F208" s="51">
        <f t="shared" si="67"/>
        <v>-153.31819849000001</v>
      </c>
      <c r="G208" s="42" t="str">
        <f t="shared" si="78"/>
        <v>0</v>
      </c>
      <c r="H208" s="51">
        <f t="shared" si="68"/>
        <v>-35.659099245000007</v>
      </c>
      <c r="I208" s="42" t="str">
        <f t="shared" si="79"/>
        <v>0</v>
      </c>
      <c r="J208" s="51">
        <f t="shared" si="69"/>
        <v>89.858325190617279</v>
      </c>
      <c r="K208" s="42" t="str">
        <f t="shared" si="80"/>
        <v>0</v>
      </c>
      <c r="L208" s="51">
        <f t="shared" si="70"/>
        <v>81.426982969411753</v>
      </c>
      <c r="M208" s="55" t="str">
        <f t="shared" si="81"/>
        <v>0</v>
      </c>
      <c r="N208" s="58">
        <f t="shared" si="71"/>
        <v>0.13985671999999999</v>
      </c>
      <c r="O208" s="59">
        <v>260</v>
      </c>
      <c r="Q208" s="53" t="str">
        <f t="shared" si="82"/>
        <v>1</v>
      </c>
      <c r="R208" s="53">
        <f t="shared" si="72"/>
        <v>1</v>
      </c>
      <c r="S208" s="53" t="str">
        <f t="shared" si="83"/>
        <v>0</v>
      </c>
      <c r="T208" s="53">
        <f t="shared" si="73"/>
        <v>0</v>
      </c>
      <c r="U208" s="53" t="str">
        <f t="shared" si="84"/>
        <v>0</v>
      </c>
      <c r="V208" s="53">
        <f t="shared" si="74"/>
        <v>0</v>
      </c>
      <c r="W208" s="53" t="str">
        <f t="shared" si="85"/>
        <v>0</v>
      </c>
      <c r="X208" s="53">
        <f t="shared" si="75"/>
        <v>0</v>
      </c>
      <c r="Y208" s="53" t="str">
        <f t="shared" si="86"/>
        <v>0</v>
      </c>
      <c r="Z208" s="53">
        <f t="shared" si="76"/>
        <v>0</v>
      </c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92">
        <f>Parâmetros!A198</f>
        <v>44205.208333333336</v>
      </c>
      <c r="B209" s="59">
        <f>Parâmetros!G198*0.04*46.0055</f>
        <v>1.0857298</v>
      </c>
      <c r="C209" s="87">
        <f t="shared" si="87"/>
        <v>1.0857298</v>
      </c>
      <c r="D209" s="91">
        <f t="shared" si="66"/>
        <v>0.21714596</v>
      </c>
      <c r="E209" s="42" t="str">
        <f t="shared" si="77"/>
        <v>1</v>
      </c>
      <c r="F209" s="51">
        <f t="shared" si="67"/>
        <v>-152.94141344500002</v>
      </c>
      <c r="G209" s="42" t="str">
        <f t="shared" si="78"/>
        <v>0</v>
      </c>
      <c r="H209" s="51">
        <f t="shared" si="68"/>
        <v>-35.470706722500012</v>
      </c>
      <c r="I209" s="42" t="str">
        <f t="shared" si="79"/>
        <v>0</v>
      </c>
      <c r="J209" s="51">
        <f t="shared" si="69"/>
        <v>89.896015622469136</v>
      </c>
      <c r="K209" s="42" t="str">
        <f t="shared" si="80"/>
        <v>0</v>
      </c>
      <c r="L209" s="51">
        <f t="shared" si="70"/>
        <v>81.467900802352958</v>
      </c>
      <c r="M209" s="55" t="str">
        <f t="shared" si="81"/>
        <v>0</v>
      </c>
      <c r="N209" s="58">
        <f t="shared" si="71"/>
        <v>0.21714596</v>
      </c>
      <c r="O209" s="59">
        <v>260</v>
      </c>
      <c r="Q209" s="53" t="str">
        <f t="shared" si="82"/>
        <v>1</v>
      </c>
      <c r="R209" s="53">
        <f t="shared" si="72"/>
        <v>1</v>
      </c>
      <c r="S209" s="53" t="str">
        <f t="shared" si="83"/>
        <v>0</v>
      </c>
      <c r="T209" s="53">
        <f t="shared" si="73"/>
        <v>0</v>
      </c>
      <c r="U209" s="53" t="str">
        <f t="shared" si="84"/>
        <v>0</v>
      </c>
      <c r="V209" s="53">
        <f t="shared" si="74"/>
        <v>0</v>
      </c>
      <c r="W209" s="53" t="str">
        <f t="shared" si="85"/>
        <v>0</v>
      </c>
      <c r="X209" s="53">
        <f t="shared" si="75"/>
        <v>0</v>
      </c>
      <c r="Y209" s="53" t="str">
        <f t="shared" si="86"/>
        <v>0</v>
      </c>
      <c r="Z209" s="53">
        <f t="shared" si="76"/>
        <v>0</v>
      </c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92">
        <f>Parâmetros!A199</f>
        <v>44205.25</v>
      </c>
      <c r="B210" s="59">
        <f>Parâmetros!G199*0.04*46.0055</f>
        <v>1.3433606</v>
      </c>
      <c r="C210" s="87">
        <f t="shared" si="87"/>
        <v>1.3433606</v>
      </c>
      <c r="D210" s="91">
        <f t="shared" si="66"/>
        <v>0.26867212000000001</v>
      </c>
      <c r="E210" s="42" t="str">
        <f t="shared" si="77"/>
        <v>1</v>
      </c>
      <c r="F210" s="51">
        <f t="shared" si="67"/>
        <v>-152.69022341499996</v>
      </c>
      <c r="G210" s="42" t="str">
        <f t="shared" si="78"/>
        <v>0</v>
      </c>
      <c r="H210" s="51">
        <f t="shared" si="68"/>
        <v>-35.345111707499981</v>
      </c>
      <c r="I210" s="42" t="str">
        <f t="shared" si="79"/>
        <v>0</v>
      </c>
      <c r="J210" s="51">
        <f t="shared" si="69"/>
        <v>89.921142577037031</v>
      </c>
      <c r="K210" s="42" t="str">
        <f t="shared" si="80"/>
        <v>0</v>
      </c>
      <c r="L210" s="51">
        <f t="shared" si="70"/>
        <v>81.495179357647061</v>
      </c>
      <c r="M210" s="55" t="str">
        <f t="shared" si="81"/>
        <v>0</v>
      </c>
      <c r="N210" s="58">
        <f t="shared" si="71"/>
        <v>0.26867212000000001</v>
      </c>
      <c r="O210" s="59">
        <v>260</v>
      </c>
      <c r="Q210" s="53" t="str">
        <f t="shared" si="82"/>
        <v>1</v>
      </c>
      <c r="R210" s="53">
        <f t="shared" si="72"/>
        <v>1</v>
      </c>
      <c r="S210" s="53" t="str">
        <f t="shared" si="83"/>
        <v>0</v>
      </c>
      <c r="T210" s="53">
        <f t="shared" si="73"/>
        <v>0</v>
      </c>
      <c r="U210" s="53" t="str">
        <f t="shared" si="84"/>
        <v>0</v>
      </c>
      <c r="V210" s="53">
        <f t="shared" si="74"/>
        <v>0</v>
      </c>
      <c r="W210" s="53" t="str">
        <f t="shared" si="85"/>
        <v>0</v>
      </c>
      <c r="X210" s="53">
        <f t="shared" si="75"/>
        <v>0</v>
      </c>
      <c r="Y210" s="53" t="str">
        <f t="shared" si="86"/>
        <v>0</v>
      </c>
      <c r="Z210" s="53">
        <f t="shared" si="76"/>
        <v>0</v>
      </c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92">
        <f>Parâmetros!A200</f>
        <v>44205.291666666664</v>
      </c>
      <c r="B211" s="59">
        <f>Parâmetros!G200*0.04*46.0055</f>
        <v>2.4290904000000002</v>
      </c>
      <c r="C211" s="87">
        <f t="shared" si="87"/>
        <v>2.4290904000000002</v>
      </c>
      <c r="D211" s="91">
        <f t="shared" si="66"/>
        <v>0.48581808000000004</v>
      </c>
      <c r="E211" s="42" t="str">
        <f t="shared" si="77"/>
        <v>1</v>
      </c>
      <c r="F211" s="51">
        <f t="shared" si="67"/>
        <v>-151.63163685999999</v>
      </c>
      <c r="G211" s="42" t="str">
        <f t="shared" si="78"/>
        <v>0</v>
      </c>
      <c r="H211" s="51">
        <f t="shared" si="68"/>
        <v>-34.815818429999993</v>
      </c>
      <c r="I211" s="42" t="str">
        <f t="shared" si="79"/>
        <v>0</v>
      </c>
      <c r="J211" s="51">
        <f t="shared" si="69"/>
        <v>90.027034742716054</v>
      </c>
      <c r="K211" s="42" t="str">
        <f t="shared" si="80"/>
        <v>0</v>
      </c>
      <c r="L211" s="51">
        <f t="shared" si="70"/>
        <v>81.61013898352941</v>
      </c>
      <c r="M211" s="55" t="str">
        <f t="shared" si="81"/>
        <v>0</v>
      </c>
      <c r="N211" s="58">
        <f t="shared" si="71"/>
        <v>0.48581808000000004</v>
      </c>
      <c r="O211" s="59">
        <v>260</v>
      </c>
      <c r="Q211" s="53" t="str">
        <f t="shared" si="82"/>
        <v>1</v>
      </c>
      <c r="R211" s="53">
        <f t="shared" si="72"/>
        <v>1</v>
      </c>
      <c r="S211" s="53" t="str">
        <f t="shared" si="83"/>
        <v>0</v>
      </c>
      <c r="T211" s="53">
        <f t="shared" si="73"/>
        <v>0</v>
      </c>
      <c r="U211" s="53" t="str">
        <f t="shared" si="84"/>
        <v>0</v>
      </c>
      <c r="V211" s="53">
        <f t="shared" si="74"/>
        <v>0</v>
      </c>
      <c r="W211" s="53" t="str">
        <f t="shared" si="85"/>
        <v>0</v>
      </c>
      <c r="X211" s="53">
        <f t="shared" si="75"/>
        <v>0</v>
      </c>
      <c r="Y211" s="53" t="str">
        <f t="shared" si="86"/>
        <v>0</v>
      </c>
      <c r="Z211" s="53">
        <f t="shared" si="76"/>
        <v>0</v>
      </c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92">
        <f>Parâmetros!A201</f>
        <v>44205.333333333336</v>
      </c>
      <c r="B212" s="59">
        <f>Parâmetros!G201*0.04*46.0055</f>
        <v>2.9443519999999999</v>
      </c>
      <c r="C212" s="87">
        <f t="shared" si="87"/>
        <v>2.9443519999999999</v>
      </c>
      <c r="D212" s="91">
        <f t="shared" si="66"/>
        <v>0.58887039999999991</v>
      </c>
      <c r="E212" s="42" t="str">
        <f t="shared" si="77"/>
        <v>1</v>
      </c>
      <c r="F212" s="51">
        <f t="shared" si="67"/>
        <v>-151.12925679999998</v>
      </c>
      <c r="G212" s="42" t="str">
        <f t="shared" si="78"/>
        <v>0</v>
      </c>
      <c r="H212" s="51">
        <f t="shared" si="68"/>
        <v>-34.564628399999989</v>
      </c>
      <c r="I212" s="42" t="str">
        <f t="shared" si="79"/>
        <v>0</v>
      </c>
      <c r="J212" s="51">
        <f t="shared" si="69"/>
        <v>90.077288651851859</v>
      </c>
      <c r="K212" s="42" t="str">
        <f t="shared" si="80"/>
        <v>0</v>
      </c>
      <c r="L212" s="51">
        <f t="shared" si="70"/>
        <v>81.664696094117645</v>
      </c>
      <c r="M212" s="55" t="str">
        <f t="shared" si="81"/>
        <v>0</v>
      </c>
      <c r="N212" s="58">
        <f t="shared" si="71"/>
        <v>0.58887039999999991</v>
      </c>
      <c r="O212" s="59">
        <v>260</v>
      </c>
      <c r="Q212" s="53" t="str">
        <f t="shared" si="82"/>
        <v>1</v>
      </c>
      <c r="R212" s="53">
        <f t="shared" si="72"/>
        <v>1</v>
      </c>
      <c r="S212" s="53" t="str">
        <f t="shared" si="83"/>
        <v>0</v>
      </c>
      <c r="T212" s="53">
        <f t="shared" si="73"/>
        <v>0</v>
      </c>
      <c r="U212" s="53" t="str">
        <f t="shared" si="84"/>
        <v>0</v>
      </c>
      <c r="V212" s="53">
        <f t="shared" si="74"/>
        <v>0</v>
      </c>
      <c r="W212" s="53" t="str">
        <f t="shared" si="85"/>
        <v>0</v>
      </c>
      <c r="X212" s="53">
        <f t="shared" si="75"/>
        <v>0</v>
      </c>
      <c r="Y212" s="53" t="str">
        <f t="shared" si="86"/>
        <v>0</v>
      </c>
      <c r="Z212" s="53">
        <f t="shared" si="76"/>
        <v>0</v>
      </c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92">
        <f>Parâmetros!A202</f>
        <v>44205.375</v>
      </c>
      <c r="B213" s="59">
        <f>Parâmetros!G202*0.04*46.0055</f>
        <v>3.3860047999999998</v>
      </c>
      <c r="C213" s="87">
        <f t="shared" si="87"/>
        <v>3.3860047999999998</v>
      </c>
      <c r="D213" s="91">
        <f t="shared" si="66"/>
        <v>0.67720095999999996</v>
      </c>
      <c r="E213" s="42" t="str">
        <f t="shared" si="77"/>
        <v>1</v>
      </c>
      <c r="F213" s="51">
        <f t="shared" si="67"/>
        <v>-150.69864532</v>
      </c>
      <c r="G213" s="42" t="str">
        <f t="shared" si="78"/>
        <v>0</v>
      </c>
      <c r="H213" s="51">
        <f t="shared" si="68"/>
        <v>-34.349322659999999</v>
      </c>
      <c r="I213" s="42" t="str">
        <f t="shared" si="79"/>
        <v>0</v>
      </c>
      <c r="J213" s="51">
        <f t="shared" si="69"/>
        <v>90.120363431111116</v>
      </c>
      <c r="K213" s="42" t="str">
        <f t="shared" si="80"/>
        <v>0</v>
      </c>
      <c r="L213" s="51">
        <f t="shared" si="70"/>
        <v>81.711459331764701</v>
      </c>
      <c r="M213" s="55" t="str">
        <f t="shared" si="81"/>
        <v>0</v>
      </c>
      <c r="N213" s="58">
        <f t="shared" si="71"/>
        <v>0.67720095999999996</v>
      </c>
      <c r="O213" s="59">
        <v>260</v>
      </c>
      <c r="Q213" s="53" t="str">
        <f t="shared" si="82"/>
        <v>1</v>
      </c>
      <c r="R213" s="53">
        <f t="shared" si="72"/>
        <v>1</v>
      </c>
      <c r="S213" s="53" t="str">
        <f t="shared" si="83"/>
        <v>0</v>
      </c>
      <c r="T213" s="53">
        <f t="shared" si="73"/>
        <v>0</v>
      </c>
      <c r="U213" s="53" t="str">
        <f t="shared" si="84"/>
        <v>0</v>
      </c>
      <c r="V213" s="53">
        <f t="shared" si="74"/>
        <v>0</v>
      </c>
      <c r="W213" s="53" t="str">
        <f t="shared" si="85"/>
        <v>0</v>
      </c>
      <c r="X213" s="53">
        <f t="shared" si="75"/>
        <v>0</v>
      </c>
      <c r="Y213" s="53" t="str">
        <f t="shared" si="86"/>
        <v>0</v>
      </c>
      <c r="Z213" s="53">
        <f t="shared" si="76"/>
        <v>0</v>
      </c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92">
        <f>Parâmetros!A203</f>
        <v>44205.416678240741</v>
      </c>
      <c r="B214" s="59">
        <f>Parâmetros!G203*0.04*46.0055</f>
        <v>2.7603299999999997</v>
      </c>
      <c r="C214" s="87">
        <f t="shared" si="87"/>
        <v>2.7603299999999997</v>
      </c>
      <c r="D214" s="91">
        <f t="shared" si="66"/>
        <v>0.55206599999999995</v>
      </c>
      <c r="E214" s="42" t="str">
        <f t="shared" si="77"/>
        <v>1</v>
      </c>
      <c r="F214" s="51">
        <f t="shared" si="67"/>
        <v>-151.30867824999999</v>
      </c>
      <c r="G214" s="42" t="str">
        <f t="shared" si="78"/>
        <v>0</v>
      </c>
      <c r="H214" s="51">
        <f t="shared" si="68"/>
        <v>-34.654339124999993</v>
      </c>
      <c r="I214" s="42" t="str">
        <f t="shared" si="79"/>
        <v>0</v>
      </c>
      <c r="J214" s="51">
        <f t="shared" si="69"/>
        <v>90.059340827160497</v>
      </c>
      <c r="K214" s="42" t="str">
        <f t="shared" si="80"/>
        <v>0</v>
      </c>
      <c r="L214" s="51">
        <f t="shared" si="70"/>
        <v>81.645211411764706</v>
      </c>
      <c r="M214" s="55" t="str">
        <f t="shared" si="81"/>
        <v>0</v>
      </c>
      <c r="N214" s="58">
        <f t="shared" si="71"/>
        <v>0.55206599999999995</v>
      </c>
      <c r="O214" s="59">
        <v>260</v>
      </c>
      <c r="Q214" s="53" t="str">
        <f t="shared" si="82"/>
        <v>1</v>
      </c>
      <c r="R214" s="53">
        <f t="shared" si="72"/>
        <v>1</v>
      </c>
      <c r="S214" s="53" t="str">
        <f t="shared" si="83"/>
        <v>0</v>
      </c>
      <c r="T214" s="53">
        <f t="shared" si="73"/>
        <v>0</v>
      </c>
      <c r="U214" s="53" t="str">
        <f t="shared" si="84"/>
        <v>0</v>
      </c>
      <c r="V214" s="53">
        <f t="shared" si="74"/>
        <v>0</v>
      </c>
      <c r="W214" s="53" t="str">
        <f t="shared" si="85"/>
        <v>0</v>
      </c>
      <c r="X214" s="53">
        <f t="shared" si="75"/>
        <v>0</v>
      </c>
      <c r="Y214" s="53" t="str">
        <f t="shared" si="86"/>
        <v>0</v>
      </c>
      <c r="Z214" s="53">
        <f t="shared" si="76"/>
        <v>0</v>
      </c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92">
        <f>Parâmetros!A204</f>
        <v>44205.458344907405</v>
      </c>
      <c r="B215" s="143"/>
      <c r="C215" s="133"/>
      <c r="D215" s="134"/>
      <c r="E215" s="135"/>
      <c r="F215" s="136"/>
      <c r="G215" s="135"/>
      <c r="H215" s="136"/>
      <c r="I215" s="135"/>
      <c r="J215" s="136"/>
      <c r="K215" s="135"/>
      <c r="L215" s="136"/>
      <c r="M215" s="137"/>
      <c r="N215" s="132"/>
      <c r="O215" s="59">
        <v>260</v>
      </c>
      <c r="Q215" s="53" t="str">
        <f t="shared" si="82"/>
        <v>1</v>
      </c>
      <c r="R215" s="53">
        <f t="shared" si="72"/>
        <v>1</v>
      </c>
      <c r="S215" s="53" t="str">
        <f t="shared" si="83"/>
        <v>0</v>
      </c>
      <c r="T215" s="53">
        <f t="shared" si="73"/>
        <v>0</v>
      </c>
      <c r="U215" s="53" t="str">
        <f t="shared" si="84"/>
        <v>0</v>
      </c>
      <c r="V215" s="53">
        <f t="shared" si="74"/>
        <v>0</v>
      </c>
      <c r="W215" s="53" t="str">
        <f t="shared" si="85"/>
        <v>0</v>
      </c>
      <c r="X215" s="53">
        <f t="shared" si="75"/>
        <v>0</v>
      </c>
      <c r="Y215" s="53" t="str">
        <f t="shared" si="86"/>
        <v>0</v>
      </c>
      <c r="Z215" s="53">
        <f t="shared" si="76"/>
        <v>0</v>
      </c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92">
        <f>Parâmetros!A205</f>
        <v>44205.500011574077</v>
      </c>
      <c r="B216" s="143"/>
      <c r="C216" s="133"/>
      <c r="D216" s="134"/>
      <c r="E216" s="135"/>
      <c r="F216" s="136"/>
      <c r="G216" s="135"/>
      <c r="H216" s="136"/>
      <c r="I216" s="135"/>
      <c r="J216" s="136"/>
      <c r="K216" s="135"/>
      <c r="L216" s="136"/>
      <c r="M216" s="137"/>
      <c r="N216" s="132"/>
      <c r="O216" s="59">
        <v>260</v>
      </c>
      <c r="Q216" s="53" t="str">
        <f t="shared" si="82"/>
        <v>1</v>
      </c>
      <c r="R216" s="53">
        <f t="shared" si="72"/>
        <v>1</v>
      </c>
      <c r="S216" s="53" t="str">
        <f t="shared" si="83"/>
        <v>0</v>
      </c>
      <c r="T216" s="53">
        <f t="shared" si="73"/>
        <v>0</v>
      </c>
      <c r="U216" s="53" t="str">
        <f t="shared" si="84"/>
        <v>0</v>
      </c>
      <c r="V216" s="53">
        <f t="shared" si="74"/>
        <v>0</v>
      </c>
      <c r="W216" s="53" t="str">
        <f t="shared" si="85"/>
        <v>0</v>
      </c>
      <c r="X216" s="53">
        <f t="shared" si="75"/>
        <v>0</v>
      </c>
      <c r="Y216" s="53" t="str">
        <f t="shared" si="86"/>
        <v>0</v>
      </c>
      <c r="Z216" s="53">
        <f t="shared" si="76"/>
        <v>0</v>
      </c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92">
        <f>Parâmetros!A206</f>
        <v>44205.541678240741</v>
      </c>
      <c r="B217" s="143"/>
      <c r="C217" s="133"/>
      <c r="D217" s="134"/>
      <c r="E217" s="135"/>
      <c r="F217" s="136"/>
      <c r="G217" s="135"/>
      <c r="H217" s="136"/>
      <c r="I217" s="135"/>
      <c r="J217" s="136"/>
      <c r="K217" s="135"/>
      <c r="L217" s="136"/>
      <c r="M217" s="137"/>
      <c r="N217" s="132"/>
      <c r="O217" s="59">
        <v>260</v>
      </c>
      <c r="Q217" s="53" t="str">
        <f t="shared" si="82"/>
        <v>1</v>
      </c>
      <c r="R217" s="53">
        <f t="shared" si="72"/>
        <v>1</v>
      </c>
      <c r="S217" s="53" t="str">
        <f t="shared" si="83"/>
        <v>0</v>
      </c>
      <c r="T217" s="53">
        <f t="shared" si="73"/>
        <v>0</v>
      </c>
      <c r="U217" s="53" t="str">
        <f t="shared" si="84"/>
        <v>0</v>
      </c>
      <c r="V217" s="53">
        <f t="shared" si="74"/>
        <v>0</v>
      </c>
      <c r="W217" s="53" t="str">
        <f t="shared" si="85"/>
        <v>0</v>
      </c>
      <c r="X217" s="53">
        <f t="shared" si="75"/>
        <v>0</v>
      </c>
      <c r="Y217" s="53" t="str">
        <f t="shared" si="86"/>
        <v>0</v>
      </c>
      <c r="Z217" s="53">
        <f t="shared" si="76"/>
        <v>0</v>
      </c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92">
        <f>Parâmetros!A207</f>
        <v>44205.583344907405</v>
      </c>
      <c r="B218" s="143"/>
      <c r="C218" s="133"/>
      <c r="D218" s="134"/>
      <c r="E218" s="135"/>
      <c r="F218" s="136"/>
      <c r="G218" s="135"/>
      <c r="H218" s="136"/>
      <c r="I218" s="135"/>
      <c r="J218" s="136"/>
      <c r="K218" s="135"/>
      <c r="L218" s="136"/>
      <c r="M218" s="137"/>
      <c r="N218" s="132"/>
      <c r="O218" s="59">
        <v>260</v>
      </c>
      <c r="Q218" s="53" t="str">
        <f t="shared" si="82"/>
        <v>1</v>
      </c>
      <c r="R218" s="53">
        <f t="shared" si="72"/>
        <v>1</v>
      </c>
      <c r="S218" s="53" t="str">
        <f t="shared" si="83"/>
        <v>0</v>
      </c>
      <c r="T218" s="53">
        <f t="shared" si="73"/>
        <v>0</v>
      </c>
      <c r="U218" s="53" t="str">
        <f t="shared" si="84"/>
        <v>0</v>
      </c>
      <c r="V218" s="53">
        <f t="shared" si="74"/>
        <v>0</v>
      </c>
      <c r="W218" s="53" t="str">
        <f t="shared" si="85"/>
        <v>0</v>
      </c>
      <c r="X218" s="53">
        <f t="shared" si="75"/>
        <v>0</v>
      </c>
      <c r="Y218" s="53" t="str">
        <f t="shared" si="86"/>
        <v>0</v>
      </c>
      <c r="Z218" s="53">
        <f t="shared" si="76"/>
        <v>0</v>
      </c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92">
        <f>Parâmetros!A208</f>
        <v>44205.625011574077</v>
      </c>
      <c r="B219" s="143"/>
      <c r="C219" s="133"/>
      <c r="D219" s="134"/>
      <c r="E219" s="135"/>
      <c r="F219" s="136"/>
      <c r="G219" s="135"/>
      <c r="H219" s="136"/>
      <c r="I219" s="135"/>
      <c r="J219" s="136"/>
      <c r="K219" s="135"/>
      <c r="L219" s="136"/>
      <c r="M219" s="137"/>
      <c r="N219" s="132"/>
      <c r="O219" s="59">
        <v>260</v>
      </c>
      <c r="Q219" s="53" t="str">
        <f t="shared" si="82"/>
        <v>1</v>
      </c>
      <c r="R219" s="53">
        <f t="shared" si="72"/>
        <v>1</v>
      </c>
      <c r="S219" s="53" t="str">
        <f t="shared" si="83"/>
        <v>0</v>
      </c>
      <c r="T219" s="53">
        <f t="shared" si="73"/>
        <v>0</v>
      </c>
      <c r="U219" s="53" t="str">
        <f t="shared" si="84"/>
        <v>0</v>
      </c>
      <c r="V219" s="53">
        <f t="shared" si="74"/>
        <v>0</v>
      </c>
      <c r="W219" s="53" t="str">
        <f t="shared" si="85"/>
        <v>0</v>
      </c>
      <c r="X219" s="53">
        <f t="shared" si="75"/>
        <v>0</v>
      </c>
      <c r="Y219" s="53" t="str">
        <f t="shared" si="86"/>
        <v>0</v>
      </c>
      <c r="Z219" s="53">
        <f t="shared" si="76"/>
        <v>0</v>
      </c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92">
        <f>Parâmetros!A209</f>
        <v>44205.666678240741</v>
      </c>
      <c r="B220" s="143"/>
      <c r="C220" s="133"/>
      <c r="D220" s="134"/>
      <c r="E220" s="135"/>
      <c r="F220" s="136"/>
      <c r="G220" s="135"/>
      <c r="H220" s="136"/>
      <c r="I220" s="135"/>
      <c r="J220" s="136"/>
      <c r="K220" s="135"/>
      <c r="L220" s="136"/>
      <c r="M220" s="137"/>
      <c r="N220" s="132"/>
      <c r="O220" s="59">
        <v>260</v>
      </c>
      <c r="Q220" s="53" t="str">
        <f t="shared" si="82"/>
        <v>1</v>
      </c>
      <c r="R220" s="53">
        <f t="shared" si="72"/>
        <v>1</v>
      </c>
      <c r="S220" s="53" t="str">
        <f t="shared" si="83"/>
        <v>0</v>
      </c>
      <c r="T220" s="53">
        <f t="shared" si="73"/>
        <v>0</v>
      </c>
      <c r="U220" s="53" t="str">
        <f t="shared" si="84"/>
        <v>0</v>
      </c>
      <c r="V220" s="53">
        <f t="shared" si="74"/>
        <v>0</v>
      </c>
      <c r="W220" s="53" t="str">
        <f t="shared" si="85"/>
        <v>0</v>
      </c>
      <c r="X220" s="53">
        <f t="shared" si="75"/>
        <v>0</v>
      </c>
      <c r="Y220" s="53" t="str">
        <f t="shared" si="86"/>
        <v>0</v>
      </c>
      <c r="Z220" s="53">
        <f t="shared" si="76"/>
        <v>0</v>
      </c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92">
        <f>Parâmetros!A210</f>
        <v>44205.708344907405</v>
      </c>
      <c r="B221" s="143"/>
      <c r="C221" s="133"/>
      <c r="D221" s="134"/>
      <c r="E221" s="135"/>
      <c r="F221" s="136"/>
      <c r="G221" s="135"/>
      <c r="H221" s="136"/>
      <c r="I221" s="135"/>
      <c r="J221" s="136"/>
      <c r="K221" s="135"/>
      <c r="L221" s="136"/>
      <c r="M221" s="137"/>
      <c r="N221" s="132"/>
      <c r="O221" s="59">
        <v>260</v>
      </c>
      <c r="Q221" s="53" t="str">
        <f t="shared" si="82"/>
        <v>1</v>
      </c>
      <c r="R221" s="53">
        <f t="shared" si="72"/>
        <v>1</v>
      </c>
      <c r="S221" s="53" t="str">
        <f t="shared" si="83"/>
        <v>0</v>
      </c>
      <c r="T221" s="53">
        <f t="shared" si="73"/>
        <v>0</v>
      </c>
      <c r="U221" s="53" t="str">
        <f t="shared" si="84"/>
        <v>0</v>
      </c>
      <c r="V221" s="53">
        <f t="shared" si="74"/>
        <v>0</v>
      </c>
      <c r="W221" s="53" t="str">
        <f t="shared" si="85"/>
        <v>0</v>
      </c>
      <c r="X221" s="53">
        <f t="shared" si="75"/>
        <v>0</v>
      </c>
      <c r="Y221" s="53" t="str">
        <f t="shared" si="86"/>
        <v>0</v>
      </c>
      <c r="Z221" s="53">
        <f t="shared" si="76"/>
        <v>0</v>
      </c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92">
        <f>Parâmetros!A211</f>
        <v>44205.750011574077</v>
      </c>
      <c r="B222" s="143"/>
      <c r="C222" s="133"/>
      <c r="D222" s="134"/>
      <c r="E222" s="135"/>
      <c r="F222" s="136"/>
      <c r="G222" s="135"/>
      <c r="H222" s="136"/>
      <c r="I222" s="135"/>
      <c r="J222" s="136"/>
      <c r="K222" s="135"/>
      <c r="L222" s="136"/>
      <c r="M222" s="137"/>
      <c r="N222" s="132"/>
      <c r="O222" s="59">
        <v>260</v>
      </c>
      <c r="Q222" s="53" t="str">
        <f t="shared" si="82"/>
        <v>1</v>
      </c>
      <c r="R222" s="53">
        <f t="shared" si="72"/>
        <v>1</v>
      </c>
      <c r="S222" s="53" t="str">
        <f t="shared" si="83"/>
        <v>0</v>
      </c>
      <c r="T222" s="53">
        <f t="shared" si="73"/>
        <v>0</v>
      </c>
      <c r="U222" s="53" t="str">
        <f t="shared" si="84"/>
        <v>0</v>
      </c>
      <c r="V222" s="53">
        <f t="shared" si="74"/>
        <v>0</v>
      </c>
      <c r="W222" s="53" t="str">
        <f t="shared" si="85"/>
        <v>0</v>
      </c>
      <c r="X222" s="53">
        <f t="shared" si="75"/>
        <v>0</v>
      </c>
      <c r="Y222" s="53" t="str">
        <f t="shared" si="86"/>
        <v>0</v>
      </c>
      <c r="Z222" s="53">
        <f t="shared" si="76"/>
        <v>0</v>
      </c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92">
        <f>Parâmetros!A212</f>
        <v>44205.791678240741</v>
      </c>
      <c r="B223" s="143"/>
      <c r="C223" s="133"/>
      <c r="D223" s="134"/>
      <c r="E223" s="135"/>
      <c r="F223" s="136"/>
      <c r="G223" s="135"/>
      <c r="H223" s="136"/>
      <c r="I223" s="135"/>
      <c r="J223" s="136"/>
      <c r="K223" s="135"/>
      <c r="L223" s="136"/>
      <c r="M223" s="137"/>
      <c r="N223" s="132"/>
      <c r="O223" s="59">
        <v>260</v>
      </c>
      <c r="Q223" s="53" t="str">
        <f t="shared" si="82"/>
        <v>1</v>
      </c>
      <c r="R223" s="53">
        <f t="shared" si="72"/>
        <v>1</v>
      </c>
      <c r="S223" s="53" t="str">
        <f t="shared" si="83"/>
        <v>0</v>
      </c>
      <c r="T223" s="53">
        <f t="shared" si="73"/>
        <v>0</v>
      </c>
      <c r="U223" s="53" t="str">
        <f t="shared" si="84"/>
        <v>0</v>
      </c>
      <c r="V223" s="53">
        <f t="shared" si="74"/>
        <v>0</v>
      </c>
      <c r="W223" s="53" t="str">
        <f t="shared" si="85"/>
        <v>0</v>
      </c>
      <c r="X223" s="53">
        <f t="shared" si="75"/>
        <v>0</v>
      </c>
      <c r="Y223" s="53" t="str">
        <f t="shared" si="86"/>
        <v>0</v>
      </c>
      <c r="Z223" s="53">
        <f t="shared" si="76"/>
        <v>0</v>
      </c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92">
        <f>Parâmetros!A213</f>
        <v>44205.833344907405</v>
      </c>
      <c r="B224" s="143"/>
      <c r="C224" s="133"/>
      <c r="D224" s="134"/>
      <c r="E224" s="135"/>
      <c r="F224" s="136"/>
      <c r="G224" s="135"/>
      <c r="H224" s="136"/>
      <c r="I224" s="135"/>
      <c r="J224" s="136"/>
      <c r="K224" s="135"/>
      <c r="L224" s="136"/>
      <c r="M224" s="137"/>
      <c r="N224" s="132"/>
      <c r="O224" s="59">
        <v>260</v>
      </c>
      <c r="Q224" s="53" t="str">
        <f t="shared" si="82"/>
        <v>1</v>
      </c>
      <c r="R224" s="53">
        <f t="shared" si="72"/>
        <v>1</v>
      </c>
      <c r="S224" s="53" t="str">
        <f t="shared" si="83"/>
        <v>0</v>
      </c>
      <c r="T224" s="53">
        <f t="shared" si="73"/>
        <v>0</v>
      </c>
      <c r="U224" s="53" t="str">
        <f t="shared" si="84"/>
        <v>0</v>
      </c>
      <c r="V224" s="53">
        <f t="shared" si="74"/>
        <v>0</v>
      </c>
      <c r="W224" s="53" t="str">
        <f t="shared" si="85"/>
        <v>0</v>
      </c>
      <c r="X224" s="53">
        <f t="shared" si="75"/>
        <v>0</v>
      </c>
      <c r="Y224" s="53" t="str">
        <f t="shared" si="86"/>
        <v>0</v>
      </c>
      <c r="Z224" s="53">
        <f t="shared" si="76"/>
        <v>0</v>
      </c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92">
        <f>Parâmetros!A214</f>
        <v>44205.875011574077</v>
      </c>
      <c r="B225" s="143"/>
      <c r="C225" s="133"/>
      <c r="D225" s="134"/>
      <c r="E225" s="135"/>
      <c r="F225" s="136"/>
      <c r="G225" s="135"/>
      <c r="H225" s="136"/>
      <c r="I225" s="135"/>
      <c r="J225" s="136"/>
      <c r="K225" s="135"/>
      <c r="L225" s="136"/>
      <c r="M225" s="137"/>
      <c r="N225" s="132"/>
      <c r="O225" s="59">
        <v>260</v>
      </c>
      <c r="Q225" s="53" t="str">
        <f t="shared" si="82"/>
        <v>1</v>
      </c>
      <c r="R225" s="53">
        <f t="shared" si="72"/>
        <v>1</v>
      </c>
      <c r="S225" s="53" t="str">
        <f t="shared" si="83"/>
        <v>0</v>
      </c>
      <c r="T225" s="53">
        <f t="shared" si="73"/>
        <v>0</v>
      </c>
      <c r="U225" s="53" t="str">
        <f t="shared" si="84"/>
        <v>0</v>
      </c>
      <c r="V225" s="53">
        <f t="shared" si="74"/>
        <v>0</v>
      </c>
      <c r="W225" s="53" t="str">
        <f t="shared" si="85"/>
        <v>0</v>
      </c>
      <c r="X225" s="53">
        <f t="shared" si="75"/>
        <v>0</v>
      </c>
      <c r="Y225" s="53" t="str">
        <f t="shared" si="86"/>
        <v>0</v>
      </c>
      <c r="Z225" s="53">
        <f t="shared" si="76"/>
        <v>0</v>
      </c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92">
        <f>Parâmetros!A215</f>
        <v>44205.916678240741</v>
      </c>
      <c r="B226" s="143"/>
      <c r="C226" s="133"/>
      <c r="D226" s="134"/>
      <c r="E226" s="135"/>
      <c r="F226" s="136"/>
      <c r="G226" s="135"/>
      <c r="H226" s="136"/>
      <c r="I226" s="135"/>
      <c r="J226" s="136"/>
      <c r="K226" s="135"/>
      <c r="L226" s="136"/>
      <c r="M226" s="137"/>
      <c r="N226" s="132"/>
      <c r="O226" s="59">
        <v>260</v>
      </c>
      <c r="Q226" s="53" t="str">
        <f t="shared" si="82"/>
        <v>1</v>
      </c>
      <c r="R226" s="53">
        <f t="shared" si="72"/>
        <v>1</v>
      </c>
      <c r="S226" s="53" t="str">
        <f t="shared" si="83"/>
        <v>0</v>
      </c>
      <c r="T226" s="53">
        <f t="shared" si="73"/>
        <v>0</v>
      </c>
      <c r="U226" s="53" t="str">
        <f t="shared" si="84"/>
        <v>0</v>
      </c>
      <c r="V226" s="53">
        <f t="shared" si="74"/>
        <v>0</v>
      </c>
      <c r="W226" s="53" t="str">
        <f t="shared" si="85"/>
        <v>0</v>
      </c>
      <c r="X226" s="53">
        <f t="shared" si="75"/>
        <v>0</v>
      </c>
      <c r="Y226" s="53" t="str">
        <f t="shared" si="86"/>
        <v>0</v>
      </c>
      <c r="Z226" s="53">
        <f t="shared" si="76"/>
        <v>0</v>
      </c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92">
        <f>Parâmetros!A216</f>
        <v>44205.958344907405</v>
      </c>
      <c r="B227" s="143"/>
      <c r="C227" s="133"/>
      <c r="D227" s="134"/>
      <c r="E227" s="135"/>
      <c r="F227" s="136"/>
      <c r="G227" s="135"/>
      <c r="H227" s="136"/>
      <c r="I227" s="135"/>
      <c r="J227" s="136"/>
      <c r="K227" s="135"/>
      <c r="L227" s="136"/>
      <c r="M227" s="137"/>
      <c r="N227" s="132"/>
      <c r="O227" s="59">
        <v>260</v>
      </c>
      <c r="Q227" s="53" t="str">
        <f t="shared" si="82"/>
        <v>1</v>
      </c>
      <c r="R227" s="53">
        <f t="shared" si="72"/>
        <v>1</v>
      </c>
      <c r="S227" s="53" t="str">
        <f t="shared" si="83"/>
        <v>0</v>
      </c>
      <c r="T227" s="53">
        <f t="shared" si="73"/>
        <v>0</v>
      </c>
      <c r="U227" s="53" t="str">
        <f t="shared" si="84"/>
        <v>0</v>
      </c>
      <c r="V227" s="53">
        <f t="shared" si="74"/>
        <v>0</v>
      </c>
      <c r="W227" s="53" t="str">
        <f t="shared" si="85"/>
        <v>0</v>
      </c>
      <c r="X227" s="53">
        <f t="shared" si="75"/>
        <v>0</v>
      </c>
      <c r="Y227" s="53" t="str">
        <f t="shared" si="86"/>
        <v>0</v>
      </c>
      <c r="Z227" s="53">
        <f t="shared" si="76"/>
        <v>0</v>
      </c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92">
        <f>Parâmetros!A217</f>
        <v>44206.000011574077</v>
      </c>
      <c r="B228" s="143"/>
      <c r="C228" s="133"/>
      <c r="D228" s="134"/>
      <c r="E228" s="135"/>
      <c r="F228" s="136"/>
      <c r="G228" s="135"/>
      <c r="H228" s="136"/>
      <c r="I228" s="135"/>
      <c r="J228" s="136"/>
      <c r="K228" s="135"/>
      <c r="L228" s="136"/>
      <c r="M228" s="137"/>
      <c r="N228" s="132"/>
      <c r="O228" s="59">
        <v>260</v>
      </c>
      <c r="Q228" s="53" t="str">
        <f t="shared" si="82"/>
        <v>1</v>
      </c>
      <c r="R228" s="53">
        <f t="shared" si="72"/>
        <v>1</v>
      </c>
      <c r="S228" s="53" t="str">
        <f t="shared" si="83"/>
        <v>0</v>
      </c>
      <c r="T228" s="53">
        <f t="shared" si="73"/>
        <v>0</v>
      </c>
      <c r="U228" s="53" t="str">
        <f t="shared" si="84"/>
        <v>0</v>
      </c>
      <c r="V228" s="53">
        <f t="shared" si="74"/>
        <v>0</v>
      </c>
      <c r="W228" s="53" t="str">
        <f t="shared" si="85"/>
        <v>0</v>
      </c>
      <c r="X228" s="53">
        <f t="shared" si="75"/>
        <v>0</v>
      </c>
      <c r="Y228" s="53" t="str">
        <f t="shared" si="86"/>
        <v>0</v>
      </c>
      <c r="Z228" s="53">
        <f t="shared" si="76"/>
        <v>0</v>
      </c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92">
        <f>Parâmetros!A218</f>
        <v>44206.041678240741</v>
      </c>
      <c r="B229" s="143"/>
      <c r="C229" s="133"/>
      <c r="D229" s="134"/>
      <c r="E229" s="135"/>
      <c r="F229" s="136"/>
      <c r="G229" s="135"/>
      <c r="H229" s="136"/>
      <c r="I229" s="135"/>
      <c r="J229" s="136"/>
      <c r="K229" s="135"/>
      <c r="L229" s="136"/>
      <c r="M229" s="137"/>
      <c r="N229" s="132"/>
      <c r="O229" s="59">
        <v>260</v>
      </c>
      <c r="Q229" s="53" t="str">
        <f t="shared" si="82"/>
        <v>1</v>
      </c>
      <c r="R229" s="53">
        <f t="shared" si="72"/>
        <v>1</v>
      </c>
      <c r="S229" s="53" t="str">
        <f t="shared" si="83"/>
        <v>0</v>
      </c>
      <c r="T229" s="53">
        <f t="shared" si="73"/>
        <v>0</v>
      </c>
      <c r="U229" s="53" t="str">
        <f t="shared" si="84"/>
        <v>0</v>
      </c>
      <c r="V229" s="53">
        <f t="shared" si="74"/>
        <v>0</v>
      </c>
      <c r="W229" s="53" t="str">
        <f t="shared" si="85"/>
        <v>0</v>
      </c>
      <c r="X229" s="53">
        <f t="shared" si="75"/>
        <v>0</v>
      </c>
      <c r="Y229" s="53" t="str">
        <f t="shared" si="86"/>
        <v>0</v>
      </c>
      <c r="Z229" s="53">
        <f t="shared" si="76"/>
        <v>0</v>
      </c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92">
        <f>Parâmetros!A219</f>
        <v>44206.083344907405</v>
      </c>
      <c r="B230" s="143"/>
      <c r="C230" s="133"/>
      <c r="D230" s="134"/>
      <c r="E230" s="135"/>
      <c r="F230" s="136"/>
      <c r="G230" s="135"/>
      <c r="H230" s="136"/>
      <c r="I230" s="135"/>
      <c r="J230" s="136"/>
      <c r="K230" s="135"/>
      <c r="L230" s="136"/>
      <c r="M230" s="137"/>
      <c r="N230" s="132"/>
      <c r="O230" s="59">
        <v>260</v>
      </c>
      <c r="Q230" s="53" t="str">
        <f t="shared" si="82"/>
        <v>1</v>
      </c>
      <c r="R230" s="53">
        <f t="shared" si="72"/>
        <v>1</v>
      </c>
      <c r="S230" s="53" t="str">
        <f t="shared" si="83"/>
        <v>0</v>
      </c>
      <c r="T230" s="53">
        <f t="shared" si="73"/>
        <v>0</v>
      </c>
      <c r="U230" s="53" t="str">
        <f t="shared" si="84"/>
        <v>0</v>
      </c>
      <c r="V230" s="53">
        <f t="shared" si="74"/>
        <v>0</v>
      </c>
      <c r="W230" s="53" t="str">
        <f t="shared" si="85"/>
        <v>0</v>
      </c>
      <c r="X230" s="53">
        <f t="shared" si="75"/>
        <v>0</v>
      </c>
      <c r="Y230" s="53" t="str">
        <f t="shared" si="86"/>
        <v>0</v>
      </c>
      <c r="Z230" s="53">
        <f t="shared" si="76"/>
        <v>0</v>
      </c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92">
        <f>Parâmetros!A220</f>
        <v>44206.125011574077</v>
      </c>
      <c r="B231" s="143"/>
      <c r="C231" s="133"/>
      <c r="D231" s="134"/>
      <c r="E231" s="135"/>
      <c r="F231" s="136"/>
      <c r="G231" s="135"/>
      <c r="H231" s="136"/>
      <c r="I231" s="135"/>
      <c r="J231" s="136"/>
      <c r="K231" s="135"/>
      <c r="L231" s="136"/>
      <c r="M231" s="137"/>
      <c r="N231" s="132"/>
      <c r="O231" s="59">
        <v>260</v>
      </c>
      <c r="Q231" s="53" t="str">
        <f t="shared" si="82"/>
        <v>1</v>
      </c>
      <c r="R231" s="53">
        <f t="shared" si="72"/>
        <v>1</v>
      </c>
      <c r="S231" s="53" t="str">
        <f t="shared" si="83"/>
        <v>0</v>
      </c>
      <c r="T231" s="53">
        <f t="shared" si="73"/>
        <v>0</v>
      </c>
      <c r="U231" s="53" t="str">
        <f t="shared" si="84"/>
        <v>0</v>
      </c>
      <c r="V231" s="53">
        <f t="shared" si="74"/>
        <v>0</v>
      </c>
      <c r="W231" s="53" t="str">
        <f t="shared" si="85"/>
        <v>0</v>
      </c>
      <c r="X231" s="53">
        <f t="shared" si="75"/>
        <v>0</v>
      </c>
      <c r="Y231" s="53" t="str">
        <f t="shared" si="86"/>
        <v>0</v>
      </c>
      <c r="Z231" s="53">
        <f t="shared" si="76"/>
        <v>0</v>
      </c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92">
        <f>Parâmetros!A221</f>
        <v>44206.166678240741</v>
      </c>
      <c r="B232" s="143"/>
      <c r="C232" s="133"/>
      <c r="D232" s="134"/>
      <c r="E232" s="135"/>
      <c r="F232" s="136"/>
      <c r="G232" s="135"/>
      <c r="H232" s="136"/>
      <c r="I232" s="135"/>
      <c r="J232" s="136"/>
      <c r="K232" s="135"/>
      <c r="L232" s="136"/>
      <c r="M232" s="137"/>
      <c r="N232" s="132"/>
      <c r="O232" s="59">
        <v>260</v>
      </c>
      <c r="Q232" s="53" t="str">
        <f t="shared" si="82"/>
        <v>1</v>
      </c>
      <c r="R232" s="53">
        <f t="shared" si="72"/>
        <v>1</v>
      </c>
      <c r="S232" s="53" t="str">
        <f t="shared" si="83"/>
        <v>0</v>
      </c>
      <c r="T232" s="53">
        <f t="shared" si="73"/>
        <v>0</v>
      </c>
      <c r="U232" s="53" t="str">
        <f t="shared" si="84"/>
        <v>0</v>
      </c>
      <c r="V232" s="53">
        <f t="shared" si="74"/>
        <v>0</v>
      </c>
      <c r="W232" s="53" t="str">
        <f t="shared" si="85"/>
        <v>0</v>
      </c>
      <c r="X232" s="53">
        <f t="shared" si="75"/>
        <v>0</v>
      </c>
      <c r="Y232" s="53" t="str">
        <f t="shared" si="86"/>
        <v>0</v>
      </c>
      <c r="Z232" s="53">
        <f t="shared" si="76"/>
        <v>0</v>
      </c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92">
        <f>Parâmetros!A222</f>
        <v>44206.208344907405</v>
      </c>
      <c r="B233" s="143"/>
      <c r="C233" s="133"/>
      <c r="D233" s="134"/>
      <c r="E233" s="135"/>
      <c r="F233" s="136"/>
      <c r="G233" s="135"/>
      <c r="H233" s="136"/>
      <c r="I233" s="135"/>
      <c r="J233" s="136"/>
      <c r="K233" s="135"/>
      <c r="L233" s="136"/>
      <c r="M233" s="137"/>
      <c r="N233" s="132"/>
      <c r="O233" s="59">
        <v>260</v>
      </c>
      <c r="Q233" s="53" t="str">
        <f t="shared" si="82"/>
        <v>1</v>
      </c>
      <c r="R233" s="53">
        <f t="shared" si="72"/>
        <v>1</v>
      </c>
      <c r="S233" s="53" t="str">
        <f t="shared" si="83"/>
        <v>0</v>
      </c>
      <c r="T233" s="53">
        <f t="shared" si="73"/>
        <v>0</v>
      </c>
      <c r="U233" s="53" t="str">
        <f t="shared" si="84"/>
        <v>0</v>
      </c>
      <c r="V233" s="53">
        <f t="shared" si="74"/>
        <v>0</v>
      </c>
      <c r="W233" s="53" t="str">
        <f t="shared" si="85"/>
        <v>0</v>
      </c>
      <c r="X233" s="53">
        <f t="shared" si="75"/>
        <v>0</v>
      </c>
      <c r="Y233" s="53" t="str">
        <f t="shared" si="86"/>
        <v>0</v>
      </c>
      <c r="Z233" s="53">
        <f t="shared" si="76"/>
        <v>0</v>
      </c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92">
        <f>Parâmetros!A223</f>
        <v>44206.250011574077</v>
      </c>
      <c r="B234" s="143"/>
      <c r="C234" s="133"/>
      <c r="D234" s="134"/>
      <c r="E234" s="135"/>
      <c r="F234" s="136"/>
      <c r="G234" s="135"/>
      <c r="H234" s="136"/>
      <c r="I234" s="135"/>
      <c r="J234" s="136"/>
      <c r="K234" s="135"/>
      <c r="L234" s="136"/>
      <c r="M234" s="137"/>
      <c r="N234" s="132"/>
      <c r="O234" s="59">
        <v>260</v>
      </c>
      <c r="Q234" s="53" t="str">
        <f t="shared" si="82"/>
        <v>1</v>
      </c>
      <c r="R234" s="53">
        <f t="shared" si="72"/>
        <v>1</v>
      </c>
      <c r="S234" s="53" t="str">
        <f t="shared" si="83"/>
        <v>0</v>
      </c>
      <c r="T234" s="53">
        <f t="shared" si="73"/>
        <v>0</v>
      </c>
      <c r="U234" s="53" t="str">
        <f t="shared" si="84"/>
        <v>0</v>
      </c>
      <c r="V234" s="53">
        <f t="shared" si="74"/>
        <v>0</v>
      </c>
      <c r="W234" s="53" t="str">
        <f t="shared" si="85"/>
        <v>0</v>
      </c>
      <c r="X234" s="53">
        <f t="shared" si="75"/>
        <v>0</v>
      </c>
      <c r="Y234" s="53" t="str">
        <f t="shared" si="86"/>
        <v>0</v>
      </c>
      <c r="Z234" s="53">
        <f t="shared" si="76"/>
        <v>0</v>
      </c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92">
        <f>Parâmetros!A224</f>
        <v>44206.291678240741</v>
      </c>
      <c r="B235" s="143"/>
      <c r="C235" s="133"/>
      <c r="D235" s="134"/>
      <c r="E235" s="135"/>
      <c r="F235" s="136"/>
      <c r="G235" s="135"/>
      <c r="H235" s="136"/>
      <c r="I235" s="135"/>
      <c r="J235" s="136"/>
      <c r="K235" s="135"/>
      <c r="L235" s="136"/>
      <c r="M235" s="137"/>
      <c r="N235" s="132"/>
      <c r="O235" s="59">
        <v>260</v>
      </c>
      <c r="Q235" s="53" t="str">
        <f t="shared" si="82"/>
        <v>1</v>
      </c>
      <c r="R235" s="53">
        <f t="shared" si="72"/>
        <v>1</v>
      </c>
      <c r="S235" s="53" t="str">
        <f t="shared" si="83"/>
        <v>0</v>
      </c>
      <c r="T235" s="53">
        <f t="shared" si="73"/>
        <v>0</v>
      </c>
      <c r="U235" s="53" t="str">
        <f t="shared" si="84"/>
        <v>0</v>
      </c>
      <c r="V235" s="53">
        <f t="shared" si="74"/>
        <v>0</v>
      </c>
      <c r="W235" s="53" t="str">
        <f t="shared" si="85"/>
        <v>0</v>
      </c>
      <c r="X235" s="53">
        <f t="shared" si="75"/>
        <v>0</v>
      </c>
      <c r="Y235" s="53" t="str">
        <f t="shared" si="86"/>
        <v>0</v>
      </c>
      <c r="Z235" s="53">
        <f t="shared" si="76"/>
        <v>0</v>
      </c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92">
        <f>Parâmetros!A225</f>
        <v>44206.333344907405</v>
      </c>
      <c r="B236" s="143"/>
      <c r="C236" s="133"/>
      <c r="D236" s="134"/>
      <c r="E236" s="135"/>
      <c r="F236" s="136"/>
      <c r="G236" s="135"/>
      <c r="H236" s="136"/>
      <c r="I236" s="135"/>
      <c r="J236" s="136"/>
      <c r="K236" s="135"/>
      <c r="L236" s="136"/>
      <c r="M236" s="137"/>
      <c r="N236" s="132"/>
      <c r="O236" s="59">
        <v>260</v>
      </c>
      <c r="Q236" s="53" t="str">
        <f t="shared" si="82"/>
        <v>1</v>
      </c>
      <c r="R236" s="53">
        <f t="shared" si="72"/>
        <v>1</v>
      </c>
      <c r="S236" s="53" t="str">
        <f t="shared" si="83"/>
        <v>0</v>
      </c>
      <c r="T236" s="53">
        <f t="shared" si="73"/>
        <v>0</v>
      </c>
      <c r="U236" s="53" t="str">
        <f t="shared" si="84"/>
        <v>0</v>
      </c>
      <c r="V236" s="53">
        <f t="shared" si="74"/>
        <v>0</v>
      </c>
      <c r="W236" s="53" t="str">
        <f t="shared" si="85"/>
        <v>0</v>
      </c>
      <c r="X236" s="53">
        <f t="shared" si="75"/>
        <v>0</v>
      </c>
      <c r="Y236" s="53" t="str">
        <f t="shared" si="86"/>
        <v>0</v>
      </c>
      <c r="Z236" s="53">
        <f t="shared" si="76"/>
        <v>0</v>
      </c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92">
        <f>Parâmetros!A226</f>
        <v>44206.375011574077</v>
      </c>
      <c r="B237" s="143"/>
      <c r="C237" s="133"/>
      <c r="D237" s="134"/>
      <c r="E237" s="135"/>
      <c r="F237" s="136"/>
      <c r="G237" s="135"/>
      <c r="H237" s="136"/>
      <c r="I237" s="135"/>
      <c r="J237" s="136"/>
      <c r="K237" s="135"/>
      <c r="L237" s="136"/>
      <c r="M237" s="137"/>
      <c r="N237" s="132"/>
      <c r="O237" s="59">
        <v>260</v>
      </c>
      <c r="Q237" s="53" t="str">
        <f t="shared" si="82"/>
        <v>1</v>
      </c>
      <c r="R237" s="53">
        <f t="shared" si="72"/>
        <v>1</v>
      </c>
      <c r="S237" s="53" t="str">
        <f t="shared" si="83"/>
        <v>0</v>
      </c>
      <c r="T237" s="53">
        <f t="shared" si="73"/>
        <v>0</v>
      </c>
      <c r="U237" s="53" t="str">
        <f t="shared" si="84"/>
        <v>0</v>
      </c>
      <c r="V237" s="53">
        <f t="shared" si="74"/>
        <v>0</v>
      </c>
      <c r="W237" s="53" t="str">
        <f t="shared" si="85"/>
        <v>0</v>
      </c>
      <c r="X237" s="53">
        <f t="shared" si="75"/>
        <v>0</v>
      </c>
      <c r="Y237" s="53" t="str">
        <f t="shared" si="86"/>
        <v>0</v>
      </c>
      <c r="Z237" s="53">
        <f t="shared" si="76"/>
        <v>0</v>
      </c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92">
        <f>Parâmetros!A227</f>
        <v>44206.416678240741</v>
      </c>
      <c r="B238" s="143"/>
      <c r="C238" s="133"/>
      <c r="D238" s="134"/>
      <c r="E238" s="135"/>
      <c r="F238" s="136"/>
      <c r="G238" s="135"/>
      <c r="H238" s="136"/>
      <c r="I238" s="135"/>
      <c r="J238" s="136"/>
      <c r="K238" s="135"/>
      <c r="L238" s="136"/>
      <c r="M238" s="137"/>
      <c r="N238" s="132"/>
      <c r="O238" s="59">
        <v>260</v>
      </c>
      <c r="Q238" s="53" t="str">
        <f t="shared" si="82"/>
        <v>1</v>
      </c>
      <c r="R238" s="53">
        <f t="shared" si="72"/>
        <v>1</v>
      </c>
      <c r="S238" s="53" t="str">
        <f t="shared" si="83"/>
        <v>0</v>
      </c>
      <c r="T238" s="53">
        <f t="shared" si="73"/>
        <v>0</v>
      </c>
      <c r="U238" s="53" t="str">
        <f t="shared" si="84"/>
        <v>0</v>
      </c>
      <c r="V238" s="53">
        <f t="shared" si="74"/>
        <v>0</v>
      </c>
      <c r="W238" s="53" t="str">
        <f t="shared" si="85"/>
        <v>0</v>
      </c>
      <c r="X238" s="53">
        <f t="shared" si="75"/>
        <v>0</v>
      </c>
      <c r="Y238" s="53" t="str">
        <f t="shared" si="86"/>
        <v>0</v>
      </c>
      <c r="Z238" s="53">
        <f t="shared" si="76"/>
        <v>0</v>
      </c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92">
        <f>Parâmetros!A228</f>
        <v>44206.458344907405</v>
      </c>
      <c r="B239" s="143"/>
      <c r="C239" s="133"/>
      <c r="D239" s="134"/>
      <c r="E239" s="135"/>
      <c r="F239" s="136"/>
      <c r="G239" s="135"/>
      <c r="H239" s="136"/>
      <c r="I239" s="135"/>
      <c r="J239" s="136"/>
      <c r="K239" s="135"/>
      <c r="L239" s="136"/>
      <c r="M239" s="137"/>
      <c r="N239" s="132"/>
      <c r="O239" s="59">
        <v>260</v>
      </c>
      <c r="Q239" s="53" t="str">
        <f t="shared" si="82"/>
        <v>1</v>
      </c>
      <c r="R239" s="53">
        <f t="shared" si="72"/>
        <v>1</v>
      </c>
      <c r="S239" s="53" t="str">
        <f t="shared" si="83"/>
        <v>0</v>
      </c>
      <c r="T239" s="53">
        <f t="shared" si="73"/>
        <v>0</v>
      </c>
      <c r="U239" s="53" t="str">
        <f t="shared" si="84"/>
        <v>0</v>
      </c>
      <c r="V239" s="53">
        <f t="shared" si="74"/>
        <v>0</v>
      </c>
      <c r="W239" s="53" t="str">
        <f t="shared" si="85"/>
        <v>0</v>
      </c>
      <c r="X239" s="53">
        <f t="shared" si="75"/>
        <v>0</v>
      </c>
      <c r="Y239" s="53" t="str">
        <f t="shared" si="86"/>
        <v>0</v>
      </c>
      <c r="Z239" s="53">
        <f t="shared" si="76"/>
        <v>0</v>
      </c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92">
        <f>Parâmetros!A229</f>
        <v>44206.500011574077</v>
      </c>
      <c r="B240" s="143"/>
      <c r="C240" s="133"/>
      <c r="D240" s="134"/>
      <c r="E240" s="135"/>
      <c r="F240" s="136"/>
      <c r="G240" s="135"/>
      <c r="H240" s="136"/>
      <c r="I240" s="135"/>
      <c r="J240" s="136"/>
      <c r="K240" s="135"/>
      <c r="L240" s="136"/>
      <c r="M240" s="137"/>
      <c r="N240" s="132"/>
      <c r="O240" s="59">
        <v>260</v>
      </c>
      <c r="Q240" s="53" t="str">
        <f t="shared" si="82"/>
        <v>1</v>
      </c>
      <c r="R240" s="53">
        <f t="shared" si="72"/>
        <v>1</v>
      </c>
      <c r="S240" s="53" t="str">
        <f t="shared" si="83"/>
        <v>0</v>
      </c>
      <c r="T240" s="53">
        <f t="shared" si="73"/>
        <v>0</v>
      </c>
      <c r="U240" s="53" t="str">
        <f t="shared" si="84"/>
        <v>0</v>
      </c>
      <c r="V240" s="53">
        <f t="shared" si="74"/>
        <v>0</v>
      </c>
      <c r="W240" s="53" t="str">
        <f t="shared" si="85"/>
        <v>0</v>
      </c>
      <c r="X240" s="53">
        <f t="shared" si="75"/>
        <v>0</v>
      </c>
      <c r="Y240" s="53" t="str">
        <f t="shared" si="86"/>
        <v>0</v>
      </c>
      <c r="Z240" s="53">
        <f t="shared" si="76"/>
        <v>0</v>
      </c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92">
        <f>Parâmetros!A230</f>
        <v>44206.541678240741</v>
      </c>
      <c r="B241" s="143"/>
      <c r="C241" s="133"/>
      <c r="D241" s="134"/>
      <c r="E241" s="135"/>
      <c r="F241" s="136"/>
      <c r="G241" s="135"/>
      <c r="H241" s="136"/>
      <c r="I241" s="135"/>
      <c r="J241" s="136"/>
      <c r="K241" s="135"/>
      <c r="L241" s="136"/>
      <c r="M241" s="137"/>
      <c r="N241" s="132"/>
      <c r="O241" s="59">
        <v>260</v>
      </c>
      <c r="Q241" s="53" t="str">
        <f t="shared" si="82"/>
        <v>1</v>
      </c>
      <c r="R241" s="53">
        <f t="shared" si="72"/>
        <v>1</v>
      </c>
      <c r="S241" s="53" t="str">
        <f t="shared" si="83"/>
        <v>0</v>
      </c>
      <c r="T241" s="53">
        <f t="shared" si="73"/>
        <v>0</v>
      </c>
      <c r="U241" s="53" t="str">
        <f t="shared" si="84"/>
        <v>0</v>
      </c>
      <c r="V241" s="53">
        <f t="shared" si="74"/>
        <v>0</v>
      </c>
      <c r="W241" s="53" t="str">
        <f t="shared" si="85"/>
        <v>0</v>
      </c>
      <c r="X241" s="53">
        <f t="shared" si="75"/>
        <v>0</v>
      </c>
      <c r="Y241" s="53" t="str">
        <f t="shared" si="86"/>
        <v>0</v>
      </c>
      <c r="Z241" s="53">
        <f t="shared" si="76"/>
        <v>0</v>
      </c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92">
        <f>Parâmetros!A231</f>
        <v>44206.583344907405</v>
      </c>
      <c r="B242" s="143"/>
      <c r="C242" s="133"/>
      <c r="D242" s="134"/>
      <c r="E242" s="135"/>
      <c r="F242" s="136"/>
      <c r="G242" s="135"/>
      <c r="H242" s="136"/>
      <c r="I242" s="135"/>
      <c r="J242" s="136"/>
      <c r="K242" s="135"/>
      <c r="L242" s="136"/>
      <c r="M242" s="137"/>
      <c r="N242" s="132"/>
      <c r="O242" s="59">
        <v>260</v>
      </c>
      <c r="Q242" s="53" t="str">
        <f t="shared" si="82"/>
        <v>1</v>
      </c>
      <c r="R242" s="53">
        <f t="shared" si="72"/>
        <v>1</v>
      </c>
      <c r="S242" s="53" t="str">
        <f t="shared" si="83"/>
        <v>0</v>
      </c>
      <c r="T242" s="53">
        <f t="shared" si="73"/>
        <v>0</v>
      </c>
      <c r="U242" s="53" t="str">
        <f t="shared" si="84"/>
        <v>0</v>
      </c>
      <c r="V242" s="53">
        <f t="shared" si="74"/>
        <v>0</v>
      </c>
      <c r="W242" s="53" t="str">
        <f t="shared" si="85"/>
        <v>0</v>
      </c>
      <c r="X242" s="53">
        <f t="shared" si="75"/>
        <v>0</v>
      </c>
      <c r="Y242" s="53" t="str">
        <f t="shared" si="86"/>
        <v>0</v>
      </c>
      <c r="Z242" s="53">
        <f t="shared" si="76"/>
        <v>0</v>
      </c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92">
        <f>Parâmetros!A232</f>
        <v>44206.625011574077</v>
      </c>
      <c r="B243" s="143"/>
      <c r="C243" s="133"/>
      <c r="D243" s="134"/>
      <c r="E243" s="135"/>
      <c r="F243" s="136"/>
      <c r="G243" s="135"/>
      <c r="H243" s="136"/>
      <c r="I243" s="135"/>
      <c r="J243" s="136"/>
      <c r="K243" s="135"/>
      <c r="L243" s="136"/>
      <c r="M243" s="137"/>
      <c r="N243" s="132"/>
      <c r="O243" s="59">
        <v>260</v>
      </c>
      <c r="Q243" s="53" t="str">
        <f t="shared" si="82"/>
        <v>1</v>
      </c>
      <c r="R243" s="53">
        <f t="shared" si="72"/>
        <v>1</v>
      </c>
      <c r="S243" s="53" t="str">
        <f t="shared" si="83"/>
        <v>0</v>
      </c>
      <c r="T243" s="53">
        <f t="shared" si="73"/>
        <v>0</v>
      </c>
      <c r="U243" s="53" t="str">
        <f t="shared" si="84"/>
        <v>0</v>
      </c>
      <c r="V243" s="53">
        <f t="shared" si="74"/>
        <v>0</v>
      </c>
      <c r="W243" s="53" t="str">
        <f t="shared" si="85"/>
        <v>0</v>
      </c>
      <c r="X243" s="53">
        <f t="shared" si="75"/>
        <v>0</v>
      </c>
      <c r="Y243" s="53" t="str">
        <f t="shared" si="86"/>
        <v>0</v>
      </c>
      <c r="Z243" s="53">
        <f t="shared" si="76"/>
        <v>0</v>
      </c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92">
        <f>Parâmetros!A233</f>
        <v>44206.666678240741</v>
      </c>
      <c r="B244" s="143"/>
      <c r="C244" s="133"/>
      <c r="D244" s="134"/>
      <c r="E244" s="135"/>
      <c r="F244" s="136"/>
      <c r="G244" s="135"/>
      <c r="H244" s="136"/>
      <c r="I244" s="135"/>
      <c r="J244" s="136"/>
      <c r="K244" s="135"/>
      <c r="L244" s="136"/>
      <c r="M244" s="137"/>
      <c r="N244" s="132"/>
      <c r="O244" s="59">
        <v>260</v>
      </c>
      <c r="Q244" s="53" t="str">
        <f t="shared" si="82"/>
        <v>1</v>
      </c>
      <c r="R244" s="53">
        <f t="shared" si="72"/>
        <v>1</v>
      </c>
      <c r="S244" s="53" t="str">
        <f t="shared" si="83"/>
        <v>0</v>
      </c>
      <c r="T244" s="53">
        <f t="shared" si="73"/>
        <v>0</v>
      </c>
      <c r="U244" s="53" t="str">
        <f t="shared" si="84"/>
        <v>0</v>
      </c>
      <c r="V244" s="53">
        <f t="shared" si="74"/>
        <v>0</v>
      </c>
      <c r="W244" s="53" t="str">
        <f t="shared" si="85"/>
        <v>0</v>
      </c>
      <c r="X244" s="53">
        <f t="shared" si="75"/>
        <v>0</v>
      </c>
      <c r="Y244" s="53" t="str">
        <f t="shared" si="86"/>
        <v>0</v>
      </c>
      <c r="Z244" s="53">
        <f t="shared" si="76"/>
        <v>0</v>
      </c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92">
        <f>Parâmetros!A234</f>
        <v>44206.708344907405</v>
      </c>
      <c r="B245" s="143"/>
      <c r="C245" s="133"/>
      <c r="D245" s="134"/>
      <c r="E245" s="135"/>
      <c r="F245" s="136"/>
      <c r="G245" s="135"/>
      <c r="H245" s="136"/>
      <c r="I245" s="135"/>
      <c r="J245" s="136"/>
      <c r="K245" s="135"/>
      <c r="L245" s="136"/>
      <c r="M245" s="137"/>
      <c r="N245" s="132"/>
      <c r="O245" s="59">
        <v>260</v>
      </c>
      <c r="Q245" s="53" t="str">
        <f t="shared" si="82"/>
        <v>1</v>
      </c>
      <c r="R245" s="53">
        <f t="shared" si="72"/>
        <v>1</v>
      </c>
      <c r="S245" s="53" t="str">
        <f t="shared" si="83"/>
        <v>0</v>
      </c>
      <c r="T245" s="53">
        <f t="shared" si="73"/>
        <v>0</v>
      </c>
      <c r="U245" s="53" t="str">
        <f t="shared" si="84"/>
        <v>0</v>
      </c>
      <c r="V245" s="53">
        <f t="shared" si="74"/>
        <v>0</v>
      </c>
      <c r="W245" s="53" t="str">
        <f t="shared" si="85"/>
        <v>0</v>
      </c>
      <c r="X245" s="53">
        <f t="shared" si="75"/>
        <v>0</v>
      </c>
      <c r="Y245" s="53" t="str">
        <f t="shared" si="86"/>
        <v>0</v>
      </c>
      <c r="Z245" s="53">
        <f t="shared" si="76"/>
        <v>0</v>
      </c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92">
        <f>Parâmetros!A235</f>
        <v>44206.750011574077</v>
      </c>
      <c r="B246" s="143"/>
      <c r="C246" s="133"/>
      <c r="D246" s="134"/>
      <c r="E246" s="135"/>
      <c r="F246" s="136"/>
      <c r="G246" s="135"/>
      <c r="H246" s="136"/>
      <c r="I246" s="135"/>
      <c r="J246" s="136"/>
      <c r="K246" s="135"/>
      <c r="L246" s="136"/>
      <c r="M246" s="137"/>
      <c r="N246" s="132"/>
      <c r="O246" s="59">
        <v>260</v>
      </c>
      <c r="Q246" s="53" t="str">
        <f t="shared" si="82"/>
        <v>1</v>
      </c>
      <c r="R246" s="53">
        <f t="shared" si="72"/>
        <v>1</v>
      </c>
      <c r="S246" s="53" t="str">
        <f t="shared" si="83"/>
        <v>0</v>
      </c>
      <c r="T246" s="53">
        <f t="shared" si="73"/>
        <v>0</v>
      </c>
      <c r="U246" s="53" t="str">
        <f t="shared" si="84"/>
        <v>0</v>
      </c>
      <c r="V246" s="53">
        <f t="shared" si="74"/>
        <v>0</v>
      </c>
      <c r="W246" s="53" t="str">
        <f t="shared" si="85"/>
        <v>0</v>
      </c>
      <c r="X246" s="53">
        <f t="shared" si="75"/>
        <v>0</v>
      </c>
      <c r="Y246" s="53" t="str">
        <f t="shared" si="86"/>
        <v>0</v>
      </c>
      <c r="Z246" s="53">
        <f t="shared" si="76"/>
        <v>0</v>
      </c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92">
        <f>Parâmetros!A236</f>
        <v>44206.791678240741</v>
      </c>
      <c r="B247" s="143"/>
      <c r="C247" s="133"/>
      <c r="D247" s="134"/>
      <c r="E247" s="135"/>
      <c r="F247" s="136"/>
      <c r="G247" s="135"/>
      <c r="H247" s="136"/>
      <c r="I247" s="135"/>
      <c r="J247" s="136"/>
      <c r="K247" s="135"/>
      <c r="L247" s="136"/>
      <c r="M247" s="137"/>
      <c r="N247" s="132"/>
      <c r="O247" s="59">
        <v>260</v>
      </c>
      <c r="Q247" s="53" t="str">
        <f t="shared" si="82"/>
        <v>1</v>
      </c>
      <c r="R247" s="53">
        <f t="shared" si="72"/>
        <v>1</v>
      </c>
      <c r="S247" s="53" t="str">
        <f t="shared" si="83"/>
        <v>0</v>
      </c>
      <c r="T247" s="53">
        <f t="shared" si="73"/>
        <v>0</v>
      </c>
      <c r="U247" s="53" t="str">
        <f t="shared" si="84"/>
        <v>0</v>
      </c>
      <c r="V247" s="53">
        <f t="shared" si="74"/>
        <v>0</v>
      </c>
      <c r="W247" s="53" t="str">
        <f t="shared" si="85"/>
        <v>0</v>
      </c>
      <c r="X247" s="53">
        <f t="shared" si="75"/>
        <v>0</v>
      </c>
      <c r="Y247" s="53" t="str">
        <f t="shared" si="86"/>
        <v>0</v>
      </c>
      <c r="Z247" s="53">
        <f t="shared" si="76"/>
        <v>0</v>
      </c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92">
        <f>Parâmetros!A237</f>
        <v>44206.833344907405</v>
      </c>
      <c r="B248" s="143"/>
      <c r="C248" s="133"/>
      <c r="D248" s="134"/>
      <c r="E248" s="135"/>
      <c r="F248" s="136"/>
      <c r="G248" s="135"/>
      <c r="H248" s="136"/>
      <c r="I248" s="135"/>
      <c r="J248" s="136"/>
      <c r="K248" s="135"/>
      <c r="L248" s="136"/>
      <c r="M248" s="137"/>
      <c r="N248" s="132"/>
      <c r="O248" s="59">
        <v>260</v>
      </c>
      <c r="Q248" s="53" t="str">
        <f t="shared" si="82"/>
        <v>1</v>
      </c>
      <c r="R248" s="53">
        <f t="shared" si="72"/>
        <v>1</v>
      </c>
      <c r="S248" s="53" t="str">
        <f t="shared" si="83"/>
        <v>0</v>
      </c>
      <c r="T248" s="53">
        <f t="shared" si="73"/>
        <v>0</v>
      </c>
      <c r="U248" s="53" t="str">
        <f t="shared" si="84"/>
        <v>0</v>
      </c>
      <c r="V248" s="53">
        <f t="shared" si="74"/>
        <v>0</v>
      </c>
      <c r="W248" s="53" t="str">
        <f t="shared" si="85"/>
        <v>0</v>
      </c>
      <c r="X248" s="53">
        <f t="shared" si="75"/>
        <v>0</v>
      </c>
      <c r="Y248" s="53" t="str">
        <f t="shared" si="86"/>
        <v>0</v>
      </c>
      <c r="Z248" s="53">
        <f t="shared" si="76"/>
        <v>0</v>
      </c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92">
        <f>Parâmetros!A238</f>
        <v>44206.875011574077</v>
      </c>
      <c r="B249" s="143"/>
      <c r="C249" s="133"/>
      <c r="D249" s="134"/>
      <c r="E249" s="135"/>
      <c r="F249" s="136"/>
      <c r="G249" s="135"/>
      <c r="H249" s="136"/>
      <c r="I249" s="135"/>
      <c r="J249" s="136"/>
      <c r="K249" s="135"/>
      <c r="L249" s="136"/>
      <c r="M249" s="137"/>
      <c r="N249" s="132"/>
      <c r="O249" s="59">
        <v>260</v>
      </c>
      <c r="Q249" s="53" t="str">
        <f t="shared" si="82"/>
        <v>1</v>
      </c>
      <c r="R249" s="53">
        <f t="shared" si="72"/>
        <v>1</v>
      </c>
      <c r="S249" s="53" t="str">
        <f t="shared" si="83"/>
        <v>0</v>
      </c>
      <c r="T249" s="53">
        <f t="shared" si="73"/>
        <v>0</v>
      </c>
      <c r="U249" s="53" t="str">
        <f t="shared" si="84"/>
        <v>0</v>
      </c>
      <c r="V249" s="53">
        <f t="shared" si="74"/>
        <v>0</v>
      </c>
      <c r="W249" s="53" t="str">
        <f t="shared" si="85"/>
        <v>0</v>
      </c>
      <c r="X249" s="53">
        <f t="shared" si="75"/>
        <v>0</v>
      </c>
      <c r="Y249" s="53" t="str">
        <f t="shared" si="86"/>
        <v>0</v>
      </c>
      <c r="Z249" s="53">
        <f t="shared" si="76"/>
        <v>0</v>
      </c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92">
        <f>Parâmetros!A239</f>
        <v>44206.916678240741</v>
      </c>
      <c r="B250" s="143"/>
      <c r="C250" s="133"/>
      <c r="D250" s="134"/>
      <c r="E250" s="135"/>
      <c r="F250" s="136"/>
      <c r="G250" s="135"/>
      <c r="H250" s="136"/>
      <c r="I250" s="135"/>
      <c r="J250" s="136"/>
      <c r="K250" s="135"/>
      <c r="L250" s="136"/>
      <c r="M250" s="137"/>
      <c r="N250" s="132"/>
      <c r="O250" s="59">
        <v>260</v>
      </c>
      <c r="Q250" s="53" t="str">
        <f t="shared" si="82"/>
        <v>1</v>
      </c>
      <c r="R250" s="53">
        <f t="shared" si="72"/>
        <v>1</v>
      </c>
      <c r="S250" s="53" t="str">
        <f t="shared" si="83"/>
        <v>0</v>
      </c>
      <c r="T250" s="53">
        <f t="shared" si="73"/>
        <v>0</v>
      </c>
      <c r="U250" s="53" t="str">
        <f t="shared" si="84"/>
        <v>0</v>
      </c>
      <c r="V250" s="53">
        <f t="shared" si="74"/>
        <v>0</v>
      </c>
      <c r="W250" s="53" t="str">
        <f t="shared" si="85"/>
        <v>0</v>
      </c>
      <c r="X250" s="53">
        <f t="shared" si="75"/>
        <v>0</v>
      </c>
      <c r="Y250" s="53" t="str">
        <f t="shared" si="86"/>
        <v>0</v>
      </c>
      <c r="Z250" s="53">
        <f t="shared" si="76"/>
        <v>0</v>
      </c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92">
        <f>Parâmetros!A240</f>
        <v>44206.958344907405</v>
      </c>
      <c r="B251" s="143"/>
      <c r="C251" s="133"/>
      <c r="D251" s="134"/>
      <c r="E251" s="135"/>
      <c r="F251" s="136"/>
      <c r="G251" s="135"/>
      <c r="H251" s="136"/>
      <c r="I251" s="135"/>
      <c r="J251" s="136"/>
      <c r="K251" s="135"/>
      <c r="L251" s="136"/>
      <c r="M251" s="137"/>
      <c r="N251" s="132"/>
      <c r="O251" s="59">
        <v>260</v>
      </c>
      <c r="Q251" s="53" t="str">
        <f t="shared" si="82"/>
        <v>1</v>
      </c>
      <c r="R251" s="53">
        <f t="shared" si="72"/>
        <v>1</v>
      </c>
      <c r="S251" s="53" t="str">
        <f t="shared" si="83"/>
        <v>0</v>
      </c>
      <c r="T251" s="53">
        <f t="shared" si="73"/>
        <v>0</v>
      </c>
      <c r="U251" s="53" t="str">
        <f t="shared" si="84"/>
        <v>0</v>
      </c>
      <c r="V251" s="53">
        <f t="shared" si="74"/>
        <v>0</v>
      </c>
      <c r="W251" s="53" t="str">
        <f t="shared" si="85"/>
        <v>0</v>
      </c>
      <c r="X251" s="53">
        <f t="shared" si="75"/>
        <v>0</v>
      </c>
      <c r="Y251" s="53" t="str">
        <f t="shared" si="86"/>
        <v>0</v>
      </c>
      <c r="Z251" s="53">
        <f t="shared" si="76"/>
        <v>0</v>
      </c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92">
        <f>Parâmetros!A241</f>
        <v>44207.000011574077</v>
      </c>
      <c r="B252" s="143"/>
      <c r="C252" s="133"/>
      <c r="D252" s="134"/>
      <c r="E252" s="135"/>
      <c r="F252" s="136"/>
      <c r="G252" s="135"/>
      <c r="H252" s="136"/>
      <c r="I252" s="135"/>
      <c r="J252" s="136"/>
      <c r="K252" s="135"/>
      <c r="L252" s="136"/>
      <c r="M252" s="137"/>
      <c r="N252" s="132"/>
      <c r="O252" s="59">
        <v>260</v>
      </c>
      <c r="Q252" s="53" t="str">
        <f t="shared" si="82"/>
        <v>1</v>
      </c>
      <c r="R252" s="53">
        <f t="shared" si="72"/>
        <v>1</v>
      </c>
      <c r="S252" s="53" t="str">
        <f t="shared" si="83"/>
        <v>0</v>
      </c>
      <c r="T252" s="53">
        <f t="shared" si="73"/>
        <v>0</v>
      </c>
      <c r="U252" s="53" t="str">
        <f t="shared" si="84"/>
        <v>0</v>
      </c>
      <c r="V252" s="53">
        <f t="shared" si="74"/>
        <v>0</v>
      </c>
      <c r="W252" s="53" t="str">
        <f t="shared" si="85"/>
        <v>0</v>
      </c>
      <c r="X252" s="53">
        <f t="shared" si="75"/>
        <v>0</v>
      </c>
      <c r="Y252" s="53" t="str">
        <f t="shared" si="86"/>
        <v>0</v>
      </c>
      <c r="Z252" s="53">
        <f t="shared" si="76"/>
        <v>0</v>
      </c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92">
        <f>Parâmetros!A242</f>
        <v>44207.041678240741</v>
      </c>
      <c r="B253" s="143"/>
      <c r="C253" s="133"/>
      <c r="D253" s="134"/>
      <c r="E253" s="135"/>
      <c r="F253" s="136"/>
      <c r="G253" s="135"/>
      <c r="H253" s="136"/>
      <c r="I253" s="135"/>
      <c r="J253" s="136"/>
      <c r="K253" s="135"/>
      <c r="L253" s="136"/>
      <c r="M253" s="137"/>
      <c r="N253" s="132"/>
      <c r="O253" s="59">
        <v>260</v>
      </c>
      <c r="Q253" s="53" t="str">
        <f t="shared" si="82"/>
        <v>1</v>
      </c>
      <c r="R253" s="53">
        <f t="shared" si="72"/>
        <v>1</v>
      </c>
      <c r="S253" s="53" t="str">
        <f t="shared" si="83"/>
        <v>0</v>
      </c>
      <c r="T253" s="53">
        <f t="shared" si="73"/>
        <v>0</v>
      </c>
      <c r="U253" s="53" t="str">
        <f t="shared" si="84"/>
        <v>0</v>
      </c>
      <c r="V253" s="53">
        <f t="shared" si="74"/>
        <v>0</v>
      </c>
      <c r="W253" s="53" t="str">
        <f t="shared" si="85"/>
        <v>0</v>
      </c>
      <c r="X253" s="53">
        <f t="shared" si="75"/>
        <v>0</v>
      </c>
      <c r="Y253" s="53" t="str">
        <f t="shared" si="86"/>
        <v>0</v>
      </c>
      <c r="Z253" s="53">
        <f t="shared" si="76"/>
        <v>0</v>
      </c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92">
        <f>Parâmetros!A243</f>
        <v>44207.083344907405</v>
      </c>
      <c r="B254" s="143"/>
      <c r="C254" s="133"/>
      <c r="D254" s="134"/>
      <c r="E254" s="135"/>
      <c r="F254" s="136"/>
      <c r="G254" s="135"/>
      <c r="H254" s="136"/>
      <c r="I254" s="135"/>
      <c r="J254" s="136"/>
      <c r="K254" s="135"/>
      <c r="L254" s="136"/>
      <c r="M254" s="137"/>
      <c r="N254" s="132"/>
      <c r="O254" s="59">
        <v>260</v>
      </c>
      <c r="Q254" s="53" t="str">
        <f t="shared" si="82"/>
        <v>1</v>
      </c>
      <c r="R254" s="53">
        <f t="shared" si="72"/>
        <v>1</v>
      </c>
      <c r="S254" s="53" t="str">
        <f t="shared" si="83"/>
        <v>0</v>
      </c>
      <c r="T254" s="53">
        <f t="shared" si="73"/>
        <v>0</v>
      </c>
      <c r="U254" s="53" t="str">
        <f t="shared" si="84"/>
        <v>0</v>
      </c>
      <c r="V254" s="53">
        <f t="shared" si="74"/>
        <v>0</v>
      </c>
      <c r="W254" s="53" t="str">
        <f t="shared" si="85"/>
        <v>0</v>
      </c>
      <c r="X254" s="53">
        <f t="shared" si="75"/>
        <v>0</v>
      </c>
      <c r="Y254" s="53" t="str">
        <f t="shared" si="86"/>
        <v>0</v>
      </c>
      <c r="Z254" s="53">
        <f t="shared" si="76"/>
        <v>0</v>
      </c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92">
        <f>Parâmetros!A244</f>
        <v>44207.125011574077</v>
      </c>
      <c r="B255" s="143"/>
      <c r="C255" s="133"/>
      <c r="D255" s="134"/>
      <c r="E255" s="135"/>
      <c r="F255" s="136"/>
      <c r="G255" s="135"/>
      <c r="H255" s="136"/>
      <c r="I255" s="135"/>
      <c r="J255" s="136"/>
      <c r="K255" s="135"/>
      <c r="L255" s="136"/>
      <c r="M255" s="137"/>
      <c r="N255" s="132"/>
      <c r="O255" s="59">
        <v>260</v>
      </c>
      <c r="Q255" s="53" t="str">
        <f t="shared" si="82"/>
        <v>1</v>
      </c>
      <c r="R255" s="53">
        <f t="shared" si="72"/>
        <v>1</v>
      </c>
      <c r="S255" s="53" t="str">
        <f t="shared" si="83"/>
        <v>0</v>
      </c>
      <c r="T255" s="53">
        <f t="shared" si="73"/>
        <v>0</v>
      </c>
      <c r="U255" s="53" t="str">
        <f t="shared" si="84"/>
        <v>0</v>
      </c>
      <c r="V255" s="53">
        <f t="shared" si="74"/>
        <v>0</v>
      </c>
      <c r="W255" s="53" t="str">
        <f t="shared" si="85"/>
        <v>0</v>
      </c>
      <c r="X255" s="53">
        <f t="shared" si="75"/>
        <v>0</v>
      </c>
      <c r="Y255" s="53" t="str">
        <f t="shared" si="86"/>
        <v>0</v>
      </c>
      <c r="Z255" s="53">
        <f t="shared" si="76"/>
        <v>0</v>
      </c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92">
        <f>Parâmetros!A245</f>
        <v>44207.166678240741</v>
      </c>
      <c r="B256" s="143"/>
      <c r="C256" s="133"/>
      <c r="D256" s="134"/>
      <c r="E256" s="135"/>
      <c r="F256" s="136"/>
      <c r="G256" s="135"/>
      <c r="H256" s="136"/>
      <c r="I256" s="135"/>
      <c r="J256" s="136"/>
      <c r="K256" s="135"/>
      <c r="L256" s="136"/>
      <c r="M256" s="137"/>
      <c r="N256" s="132"/>
      <c r="O256" s="59">
        <v>260</v>
      </c>
      <c r="Q256" s="53" t="str">
        <f t="shared" si="82"/>
        <v>1</v>
      </c>
      <c r="R256" s="53">
        <f t="shared" si="72"/>
        <v>1</v>
      </c>
      <c r="S256" s="53" t="str">
        <f t="shared" si="83"/>
        <v>0</v>
      </c>
      <c r="T256" s="53">
        <f t="shared" si="73"/>
        <v>0</v>
      </c>
      <c r="U256" s="53" t="str">
        <f t="shared" si="84"/>
        <v>0</v>
      </c>
      <c r="V256" s="53">
        <f t="shared" si="74"/>
        <v>0</v>
      </c>
      <c r="W256" s="53" t="str">
        <f t="shared" si="85"/>
        <v>0</v>
      </c>
      <c r="X256" s="53">
        <f t="shared" si="75"/>
        <v>0</v>
      </c>
      <c r="Y256" s="53" t="str">
        <f t="shared" si="86"/>
        <v>0</v>
      </c>
      <c r="Z256" s="53">
        <f t="shared" si="76"/>
        <v>0</v>
      </c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92">
        <f>Parâmetros!A246</f>
        <v>44207.208344907405</v>
      </c>
      <c r="B257" s="143"/>
      <c r="C257" s="133"/>
      <c r="D257" s="134"/>
      <c r="E257" s="135"/>
      <c r="F257" s="136"/>
      <c r="G257" s="135"/>
      <c r="H257" s="136"/>
      <c r="I257" s="135"/>
      <c r="J257" s="136"/>
      <c r="K257" s="135"/>
      <c r="L257" s="136"/>
      <c r="M257" s="137"/>
      <c r="N257" s="132"/>
      <c r="O257" s="59">
        <v>260</v>
      </c>
      <c r="Q257" s="53" t="str">
        <f t="shared" si="82"/>
        <v>1</v>
      </c>
      <c r="R257" s="53">
        <f t="shared" si="72"/>
        <v>1</v>
      </c>
      <c r="S257" s="53" t="str">
        <f t="shared" si="83"/>
        <v>0</v>
      </c>
      <c r="T257" s="53">
        <f t="shared" si="73"/>
        <v>0</v>
      </c>
      <c r="U257" s="53" t="str">
        <f t="shared" si="84"/>
        <v>0</v>
      </c>
      <c r="V257" s="53">
        <f t="shared" si="74"/>
        <v>0</v>
      </c>
      <c r="W257" s="53" t="str">
        <f t="shared" si="85"/>
        <v>0</v>
      </c>
      <c r="X257" s="53">
        <f t="shared" si="75"/>
        <v>0</v>
      </c>
      <c r="Y257" s="53" t="str">
        <f t="shared" si="86"/>
        <v>0</v>
      </c>
      <c r="Z257" s="53">
        <f t="shared" si="76"/>
        <v>0</v>
      </c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92">
        <f>Parâmetros!A247</f>
        <v>44207.250011574077</v>
      </c>
      <c r="B258" s="143"/>
      <c r="C258" s="133"/>
      <c r="D258" s="134"/>
      <c r="E258" s="135"/>
      <c r="F258" s="136"/>
      <c r="G258" s="135"/>
      <c r="H258" s="136"/>
      <c r="I258" s="135"/>
      <c r="J258" s="136"/>
      <c r="K258" s="135"/>
      <c r="L258" s="136"/>
      <c r="M258" s="137"/>
      <c r="N258" s="132"/>
      <c r="O258" s="59">
        <v>260</v>
      </c>
      <c r="Q258" s="53" t="str">
        <f t="shared" si="82"/>
        <v>1</v>
      </c>
      <c r="R258" s="53">
        <f t="shared" si="72"/>
        <v>1</v>
      </c>
      <c r="S258" s="53" t="str">
        <f t="shared" si="83"/>
        <v>0</v>
      </c>
      <c r="T258" s="53">
        <f t="shared" si="73"/>
        <v>0</v>
      </c>
      <c r="U258" s="53" t="str">
        <f t="shared" si="84"/>
        <v>0</v>
      </c>
      <c r="V258" s="53">
        <f t="shared" si="74"/>
        <v>0</v>
      </c>
      <c r="W258" s="53" t="str">
        <f t="shared" si="85"/>
        <v>0</v>
      </c>
      <c r="X258" s="53">
        <f t="shared" si="75"/>
        <v>0</v>
      </c>
      <c r="Y258" s="53" t="str">
        <f t="shared" si="86"/>
        <v>0</v>
      </c>
      <c r="Z258" s="53">
        <f t="shared" si="76"/>
        <v>0</v>
      </c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92">
        <f>Parâmetros!A248</f>
        <v>44207.291678240741</v>
      </c>
      <c r="B259" s="143"/>
      <c r="C259" s="133"/>
      <c r="D259" s="134"/>
      <c r="E259" s="135"/>
      <c r="F259" s="136"/>
      <c r="G259" s="135"/>
      <c r="H259" s="136"/>
      <c r="I259" s="135"/>
      <c r="J259" s="136"/>
      <c r="K259" s="135"/>
      <c r="L259" s="136"/>
      <c r="M259" s="137"/>
      <c r="N259" s="132"/>
      <c r="O259" s="59">
        <v>260</v>
      </c>
      <c r="Q259" s="53" t="str">
        <f t="shared" si="82"/>
        <v>1</v>
      </c>
      <c r="R259" s="53">
        <f t="shared" si="72"/>
        <v>1</v>
      </c>
      <c r="S259" s="53" t="str">
        <f t="shared" si="83"/>
        <v>0</v>
      </c>
      <c r="T259" s="53">
        <f t="shared" si="73"/>
        <v>0</v>
      </c>
      <c r="U259" s="53" t="str">
        <f t="shared" si="84"/>
        <v>0</v>
      </c>
      <c r="V259" s="53">
        <f t="shared" si="74"/>
        <v>0</v>
      </c>
      <c r="W259" s="53" t="str">
        <f t="shared" si="85"/>
        <v>0</v>
      </c>
      <c r="X259" s="53">
        <f t="shared" si="75"/>
        <v>0</v>
      </c>
      <c r="Y259" s="53" t="str">
        <f t="shared" si="86"/>
        <v>0</v>
      </c>
      <c r="Z259" s="53">
        <f t="shared" si="76"/>
        <v>0</v>
      </c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92">
        <f>Parâmetros!A249</f>
        <v>44207.333344907405</v>
      </c>
      <c r="B260" s="143"/>
      <c r="C260" s="133"/>
      <c r="D260" s="134"/>
      <c r="E260" s="135"/>
      <c r="F260" s="136"/>
      <c r="G260" s="135"/>
      <c r="H260" s="136"/>
      <c r="I260" s="135"/>
      <c r="J260" s="136"/>
      <c r="K260" s="135"/>
      <c r="L260" s="136"/>
      <c r="M260" s="137"/>
      <c r="N260" s="132"/>
      <c r="O260" s="59">
        <v>260</v>
      </c>
      <c r="Q260" s="53" t="str">
        <f t="shared" si="82"/>
        <v>1</v>
      </c>
      <c r="R260" s="53">
        <f t="shared" si="72"/>
        <v>1</v>
      </c>
      <c r="S260" s="53" t="str">
        <f t="shared" si="83"/>
        <v>0</v>
      </c>
      <c r="T260" s="53">
        <f t="shared" si="73"/>
        <v>0</v>
      </c>
      <c r="U260" s="53" t="str">
        <f t="shared" si="84"/>
        <v>0</v>
      </c>
      <c r="V260" s="53">
        <f t="shared" si="74"/>
        <v>0</v>
      </c>
      <c r="W260" s="53" t="str">
        <f t="shared" si="85"/>
        <v>0</v>
      </c>
      <c r="X260" s="53">
        <f t="shared" si="75"/>
        <v>0</v>
      </c>
      <c r="Y260" s="53" t="str">
        <f t="shared" si="86"/>
        <v>0</v>
      </c>
      <c r="Z260" s="53">
        <f t="shared" si="76"/>
        <v>0</v>
      </c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92">
        <f>Parâmetros!A250</f>
        <v>44207.375011574077</v>
      </c>
      <c r="B261" s="143"/>
      <c r="C261" s="133"/>
      <c r="D261" s="134"/>
      <c r="E261" s="135"/>
      <c r="F261" s="136"/>
      <c r="G261" s="135"/>
      <c r="H261" s="136"/>
      <c r="I261" s="135"/>
      <c r="J261" s="136"/>
      <c r="K261" s="135"/>
      <c r="L261" s="136"/>
      <c r="M261" s="137"/>
      <c r="N261" s="132"/>
      <c r="O261" s="59">
        <v>260</v>
      </c>
      <c r="Q261" s="53" t="str">
        <f t="shared" si="82"/>
        <v>1</v>
      </c>
      <c r="R261" s="53">
        <f t="shared" si="72"/>
        <v>1</v>
      </c>
      <c r="S261" s="53" t="str">
        <f t="shared" si="83"/>
        <v>0</v>
      </c>
      <c r="T261" s="53">
        <f t="shared" si="73"/>
        <v>0</v>
      </c>
      <c r="U261" s="53" t="str">
        <f t="shared" si="84"/>
        <v>0</v>
      </c>
      <c r="V261" s="53">
        <f t="shared" si="74"/>
        <v>0</v>
      </c>
      <c r="W261" s="53" t="str">
        <f t="shared" si="85"/>
        <v>0</v>
      </c>
      <c r="X261" s="53">
        <f t="shared" si="75"/>
        <v>0</v>
      </c>
      <c r="Y261" s="53" t="str">
        <f t="shared" si="86"/>
        <v>0</v>
      </c>
      <c r="Z261" s="53">
        <f t="shared" si="76"/>
        <v>0</v>
      </c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92">
        <f>Parâmetros!A251</f>
        <v>44207.416678240741</v>
      </c>
      <c r="B262" s="143"/>
      <c r="C262" s="133"/>
      <c r="D262" s="134"/>
      <c r="E262" s="135"/>
      <c r="F262" s="136"/>
      <c r="G262" s="135"/>
      <c r="H262" s="136"/>
      <c r="I262" s="135"/>
      <c r="J262" s="136"/>
      <c r="K262" s="135"/>
      <c r="L262" s="136"/>
      <c r="M262" s="137"/>
      <c r="N262" s="132"/>
      <c r="O262" s="59">
        <v>260</v>
      </c>
      <c r="Q262" s="53" t="str">
        <f t="shared" si="82"/>
        <v>1</v>
      </c>
      <c r="R262" s="53">
        <f t="shared" si="72"/>
        <v>1</v>
      </c>
      <c r="S262" s="53" t="str">
        <f t="shared" si="83"/>
        <v>0</v>
      </c>
      <c r="T262" s="53">
        <f t="shared" si="73"/>
        <v>0</v>
      </c>
      <c r="U262" s="53" t="str">
        <f t="shared" si="84"/>
        <v>0</v>
      </c>
      <c r="V262" s="53">
        <f t="shared" si="74"/>
        <v>0</v>
      </c>
      <c r="W262" s="53" t="str">
        <f t="shared" si="85"/>
        <v>0</v>
      </c>
      <c r="X262" s="53">
        <f t="shared" si="75"/>
        <v>0</v>
      </c>
      <c r="Y262" s="53" t="str">
        <f t="shared" si="86"/>
        <v>0</v>
      </c>
      <c r="Z262" s="53">
        <f t="shared" si="76"/>
        <v>0</v>
      </c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92">
        <f>Parâmetros!A252</f>
        <v>44207.458344907405</v>
      </c>
      <c r="B263" s="143"/>
      <c r="C263" s="133"/>
      <c r="D263" s="134"/>
      <c r="E263" s="135"/>
      <c r="F263" s="136"/>
      <c r="G263" s="135"/>
      <c r="H263" s="136"/>
      <c r="I263" s="135"/>
      <c r="J263" s="136"/>
      <c r="K263" s="135"/>
      <c r="L263" s="136"/>
      <c r="M263" s="137"/>
      <c r="N263" s="132"/>
      <c r="O263" s="59">
        <v>260</v>
      </c>
      <c r="Q263" s="53" t="str">
        <f t="shared" si="82"/>
        <v>1</v>
      </c>
      <c r="R263" s="53">
        <f t="shared" si="72"/>
        <v>1</v>
      </c>
      <c r="S263" s="53" t="str">
        <f t="shared" si="83"/>
        <v>0</v>
      </c>
      <c r="T263" s="53">
        <f t="shared" si="73"/>
        <v>0</v>
      </c>
      <c r="U263" s="53" t="str">
        <f t="shared" si="84"/>
        <v>0</v>
      </c>
      <c r="V263" s="53">
        <f t="shared" si="74"/>
        <v>0</v>
      </c>
      <c r="W263" s="53" t="str">
        <f t="shared" si="85"/>
        <v>0</v>
      </c>
      <c r="X263" s="53">
        <f t="shared" si="75"/>
        <v>0</v>
      </c>
      <c r="Y263" s="53" t="str">
        <f t="shared" si="86"/>
        <v>0</v>
      </c>
      <c r="Z263" s="53">
        <f t="shared" si="76"/>
        <v>0</v>
      </c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92">
        <f>Parâmetros!A253</f>
        <v>44207.500011574077</v>
      </c>
      <c r="B264" s="143"/>
      <c r="C264" s="133"/>
      <c r="D264" s="134"/>
      <c r="E264" s="135"/>
      <c r="F264" s="136"/>
      <c r="G264" s="135"/>
      <c r="H264" s="136"/>
      <c r="I264" s="135"/>
      <c r="J264" s="136"/>
      <c r="K264" s="135"/>
      <c r="L264" s="136"/>
      <c r="M264" s="137"/>
      <c r="N264" s="132"/>
      <c r="O264" s="59">
        <v>260</v>
      </c>
      <c r="Q264" s="53" t="str">
        <f t="shared" si="82"/>
        <v>1</v>
      </c>
      <c r="R264" s="53">
        <f t="shared" si="72"/>
        <v>1</v>
      </c>
      <c r="S264" s="53" t="str">
        <f t="shared" si="83"/>
        <v>0</v>
      </c>
      <c r="T264" s="53">
        <f t="shared" si="73"/>
        <v>0</v>
      </c>
      <c r="U264" s="53" t="str">
        <f t="shared" si="84"/>
        <v>0</v>
      </c>
      <c r="V264" s="53">
        <f t="shared" si="74"/>
        <v>0</v>
      </c>
      <c r="W264" s="53" t="str">
        <f t="shared" si="85"/>
        <v>0</v>
      </c>
      <c r="X264" s="53">
        <f t="shared" si="75"/>
        <v>0</v>
      </c>
      <c r="Y264" s="53" t="str">
        <f t="shared" si="86"/>
        <v>0</v>
      </c>
      <c r="Z264" s="53">
        <f t="shared" si="76"/>
        <v>0</v>
      </c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92">
        <f>Parâmetros!A254</f>
        <v>44207.541678240741</v>
      </c>
      <c r="B265" s="59">
        <f>Parâmetros!G254*0.04*46.0055</f>
        <v>4.3061147999999996</v>
      </c>
      <c r="C265" s="87">
        <f t="shared" si="87"/>
        <v>4.3061147999999996</v>
      </c>
      <c r="D265" s="91">
        <f t="shared" si="66"/>
        <v>0.86122295999999987</v>
      </c>
      <c r="E265" s="42" t="str">
        <f t="shared" si="77"/>
        <v>1</v>
      </c>
      <c r="F265" s="51">
        <f t="shared" si="67"/>
        <v>-149.80153806999999</v>
      </c>
      <c r="G265" s="42" t="str">
        <f t="shared" si="78"/>
        <v>0</v>
      </c>
      <c r="H265" s="51">
        <f t="shared" si="68"/>
        <v>-33.900769034999996</v>
      </c>
      <c r="I265" s="42" t="str">
        <f t="shared" si="79"/>
        <v>0</v>
      </c>
      <c r="J265" s="51">
        <f t="shared" si="69"/>
        <v>90.210102554567897</v>
      </c>
      <c r="K265" s="42" t="str">
        <f t="shared" si="80"/>
        <v>0</v>
      </c>
      <c r="L265" s="51">
        <f t="shared" si="70"/>
        <v>81.808882743529409</v>
      </c>
      <c r="M265" s="55" t="str">
        <f t="shared" si="81"/>
        <v>0</v>
      </c>
      <c r="N265" s="58">
        <f t="shared" si="71"/>
        <v>0.86122295999999987</v>
      </c>
      <c r="O265" s="59">
        <v>260</v>
      </c>
      <c r="Q265" s="53" t="str">
        <f t="shared" si="82"/>
        <v>1</v>
      </c>
      <c r="R265" s="53">
        <f t="shared" si="72"/>
        <v>1</v>
      </c>
      <c r="S265" s="53" t="str">
        <f t="shared" si="83"/>
        <v>0</v>
      </c>
      <c r="T265" s="53">
        <f t="shared" si="73"/>
        <v>0</v>
      </c>
      <c r="U265" s="53" t="str">
        <f t="shared" si="84"/>
        <v>0</v>
      </c>
      <c r="V265" s="53">
        <f t="shared" si="74"/>
        <v>0</v>
      </c>
      <c r="W265" s="53" t="str">
        <f t="shared" si="85"/>
        <v>0</v>
      </c>
      <c r="X265" s="53">
        <f t="shared" si="75"/>
        <v>0</v>
      </c>
      <c r="Y265" s="53" t="str">
        <f t="shared" si="86"/>
        <v>0</v>
      </c>
      <c r="Z265" s="53">
        <f t="shared" si="76"/>
        <v>0</v>
      </c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92">
        <f>Parâmetros!A255</f>
        <v>44207.583344907405</v>
      </c>
      <c r="B266" s="59">
        <f>Parâmetros!G255*0.04*46.0055</f>
        <v>4.0300817999999996</v>
      </c>
      <c r="C266" s="87">
        <f t="shared" si="87"/>
        <v>4.0300817999999996</v>
      </c>
      <c r="D266" s="91">
        <f t="shared" si="66"/>
        <v>0.80601635999999988</v>
      </c>
      <c r="E266" s="42" t="str">
        <f t="shared" si="77"/>
        <v>1</v>
      </c>
      <c r="F266" s="51">
        <f t="shared" si="67"/>
        <v>-150.070670245</v>
      </c>
      <c r="G266" s="42" t="str">
        <f t="shared" si="78"/>
        <v>0</v>
      </c>
      <c r="H266" s="51">
        <f t="shared" si="68"/>
        <v>-34.035335122500001</v>
      </c>
      <c r="I266" s="42" t="str">
        <f t="shared" si="79"/>
        <v>0</v>
      </c>
      <c r="J266" s="51">
        <f t="shared" si="69"/>
        <v>90.183180817530868</v>
      </c>
      <c r="K266" s="42" t="str">
        <f t="shared" si="80"/>
        <v>0</v>
      </c>
      <c r="L266" s="51">
        <f t="shared" si="70"/>
        <v>81.779655720000008</v>
      </c>
      <c r="M266" s="55" t="str">
        <f t="shared" si="81"/>
        <v>0</v>
      </c>
      <c r="N266" s="58">
        <f t="shared" si="71"/>
        <v>0.80601635999999988</v>
      </c>
      <c r="O266" s="59">
        <v>260</v>
      </c>
      <c r="Q266" s="53" t="str">
        <f t="shared" si="82"/>
        <v>1</v>
      </c>
      <c r="R266" s="53">
        <f t="shared" si="72"/>
        <v>1</v>
      </c>
      <c r="S266" s="53" t="str">
        <f t="shared" si="83"/>
        <v>0</v>
      </c>
      <c r="T266" s="53">
        <f t="shared" si="73"/>
        <v>0</v>
      </c>
      <c r="U266" s="53" t="str">
        <f t="shared" si="84"/>
        <v>0</v>
      </c>
      <c r="V266" s="53">
        <f t="shared" si="74"/>
        <v>0</v>
      </c>
      <c r="W266" s="53" t="str">
        <f t="shared" si="85"/>
        <v>0</v>
      </c>
      <c r="X266" s="53">
        <f t="shared" si="75"/>
        <v>0</v>
      </c>
      <c r="Y266" s="53" t="str">
        <f t="shared" si="86"/>
        <v>0</v>
      </c>
      <c r="Z266" s="53">
        <f t="shared" si="76"/>
        <v>0</v>
      </c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92">
        <f>Parâmetros!A256</f>
        <v>44207.625011574077</v>
      </c>
      <c r="B267" s="59">
        <f>Parâmetros!G256*0.04*46.0055</f>
        <v>5.5022578000000006</v>
      </c>
      <c r="C267" s="87">
        <f t="shared" si="87"/>
        <v>5.5022578000000006</v>
      </c>
      <c r="D267" s="91">
        <f t="shared" si="66"/>
        <v>1.1004515600000002</v>
      </c>
      <c r="E267" s="42" t="str">
        <f t="shared" si="77"/>
        <v>1</v>
      </c>
      <c r="F267" s="51">
        <f t="shared" si="67"/>
        <v>-148.63529864500001</v>
      </c>
      <c r="G267" s="42" t="str">
        <f t="shared" si="78"/>
        <v>0</v>
      </c>
      <c r="H267" s="51">
        <f t="shared" si="68"/>
        <v>-33.317649322500003</v>
      </c>
      <c r="I267" s="42" t="str">
        <f t="shared" si="79"/>
        <v>0</v>
      </c>
      <c r="J267" s="51">
        <f t="shared" si="69"/>
        <v>90.32676341506172</v>
      </c>
      <c r="K267" s="42" t="str">
        <f t="shared" si="80"/>
        <v>0</v>
      </c>
      <c r="L267" s="51">
        <f t="shared" si="70"/>
        <v>81.935533178823533</v>
      </c>
      <c r="M267" s="55" t="str">
        <f t="shared" si="81"/>
        <v>0</v>
      </c>
      <c r="N267" s="58">
        <f t="shared" si="71"/>
        <v>1.1004515600000002</v>
      </c>
      <c r="O267" s="59">
        <v>260</v>
      </c>
      <c r="Q267" s="53" t="str">
        <f t="shared" si="82"/>
        <v>1</v>
      </c>
      <c r="R267" s="53">
        <f t="shared" si="72"/>
        <v>1</v>
      </c>
      <c r="S267" s="53" t="str">
        <f t="shared" si="83"/>
        <v>0</v>
      </c>
      <c r="T267" s="53">
        <f t="shared" si="73"/>
        <v>0</v>
      </c>
      <c r="U267" s="53" t="str">
        <f t="shared" si="84"/>
        <v>0</v>
      </c>
      <c r="V267" s="53">
        <f t="shared" si="74"/>
        <v>0</v>
      </c>
      <c r="W267" s="53" t="str">
        <f t="shared" si="85"/>
        <v>0</v>
      </c>
      <c r="X267" s="53">
        <f t="shared" si="75"/>
        <v>0</v>
      </c>
      <c r="Y267" s="53" t="str">
        <f t="shared" si="86"/>
        <v>0</v>
      </c>
      <c r="Z267" s="53">
        <f t="shared" si="76"/>
        <v>0</v>
      </c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92">
        <f>Parâmetros!A257</f>
        <v>44207.666678240741</v>
      </c>
      <c r="B268" s="59">
        <f>Parâmetros!G257*0.04*46.0055</f>
        <v>5.6126709999999997</v>
      </c>
      <c r="C268" s="87">
        <f t="shared" si="87"/>
        <v>5.6126709999999997</v>
      </c>
      <c r="D268" s="91">
        <f t="shared" si="66"/>
        <v>1.1225342</v>
      </c>
      <c r="E268" s="42" t="str">
        <f t="shared" si="77"/>
        <v>1</v>
      </c>
      <c r="F268" s="51">
        <f t="shared" si="67"/>
        <v>-148.52764577499997</v>
      </c>
      <c r="G268" s="42" t="str">
        <f t="shared" si="78"/>
        <v>0</v>
      </c>
      <c r="H268" s="51">
        <f t="shared" si="68"/>
        <v>-33.263822887499984</v>
      </c>
      <c r="I268" s="42" t="str">
        <f t="shared" si="79"/>
        <v>0</v>
      </c>
      <c r="J268" s="51">
        <f t="shared" si="69"/>
        <v>90.337532109876548</v>
      </c>
      <c r="K268" s="42" t="str">
        <f t="shared" si="80"/>
        <v>0</v>
      </c>
      <c r="L268" s="51">
        <f t="shared" si="70"/>
        <v>81.947223988235308</v>
      </c>
      <c r="M268" s="55" t="str">
        <f t="shared" si="81"/>
        <v>0</v>
      </c>
      <c r="N268" s="58">
        <f t="shared" si="71"/>
        <v>1.1225342</v>
      </c>
      <c r="O268" s="59">
        <v>260</v>
      </c>
      <c r="Q268" s="53" t="str">
        <f t="shared" si="82"/>
        <v>1</v>
      </c>
      <c r="R268" s="53">
        <f t="shared" si="72"/>
        <v>1</v>
      </c>
      <c r="S268" s="53" t="str">
        <f t="shared" si="83"/>
        <v>0</v>
      </c>
      <c r="T268" s="53">
        <f t="shared" si="73"/>
        <v>0</v>
      </c>
      <c r="U268" s="53" t="str">
        <f t="shared" si="84"/>
        <v>0</v>
      </c>
      <c r="V268" s="53">
        <f t="shared" si="74"/>
        <v>0</v>
      </c>
      <c r="W268" s="53" t="str">
        <f t="shared" si="85"/>
        <v>0</v>
      </c>
      <c r="X268" s="53">
        <f t="shared" si="75"/>
        <v>0</v>
      </c>
      <c r="Y268" s="53" t="str">
        <f t="shared" si="86"/>
        <v>0</v>
      </c>
      <c r="Z268" s="53">
        <f t="shared" si="76"/>
        <v>0</v>
      </c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92">
        <f>Parâmetros!A258</f>
        <v>44207.708344907405</v>
      </c>
      <c r="B269" s="59">
        <f>Parâmetros!G258*0.04*46.0055</f>
        <v>5.1710181999999998</v>
      </c>
      <c r="C269" s="87">
        <f t="shared" si="87"/>
        <v>5.1710181999999998</v>
      </c>
      <c r="D269" s="91">
        <f t="shared" ref="D269:D299" si="88">(((C269-$B$4)/($B$5-$B$4))*($B$7-$B$6))+$B$6</f>
        <v>1.0342036400000001</v>
      </c>
      <c r="E269" s="42" t="str">
        <f t="shared" si="77"/>
        <v>1</v>
      </c>
      <c r="F269" s="51">
        <f t="shared" ref="F269:F299" si="89">(((C269-$C$4)/($C$5-$C$4))*($C$7-$C$6))+$C$6</f>
        <v>-148.95825725500001</v>
      </c>
      <c r="G269" s="42" t="str">
        <f t="shared" si="78"/>
        <v>0</v>
      </c>
      <c r="H269" s="51">
        <f t="shared" ref="H269:H299" si="90">(((C269-$D$4)/($D$5-$D$4))*($D$7-$D$6))+$D$6</f>
        <v>-33.479128627500003</v>
      </c>
      <c r="I269" s="42" t="str">
        <f t="shared" si="79"/>
        <v>0</v>
      </c>
      <c r="J269" s="51">
        <f t="shared" ref="J269:J299" si="91">(((C269-$E$4)/($E$5-$E$4))*($E$7-$E$6))+$E$6</f>
        <v>90.294457330617291</v>
      </c>
      <c r="K269" s="42" t="str">
        <f t="shared" si="80"/>
        <v>0</v>
      </c>
      <c r="L269" s="51">
        <f t="shared" ref="L269:L299" si="92">(((C269-$F$4)/($F$5-$F$4))*($F$7-$F$6))+$F$6</f>
        <v>81.900460750588238</v>
      </c>
      <c r="M269" s="55" t="str">
        <f t="shared" si="81"/>
        <v>0</v>
      </c>
      <c r="N269" s="58">
        <f t="shared" ref="N269:N299" si="93">(D269*E269)+(F269*G269)+(H269*I269)+(J269*K269)+(L269*M269)</f>
        <v>1.0342036400000001</v>
      </c>
      <c r="O269" s="59">
        <v>260</v>
      </c>
      <c r="Q269" s="53" t="str">
        <f t="shared" si="82"/>
        <v>1</v>
      </c>
      <c r="R269" s="53">
        <f t="shared" ref="R269:R332" si="94">Q269*1</f>
        <v>1</v>
      </c>
      <c r="S269" s="53" t="str">
        <f t="shared" si="83"/>
        <v>0</v>
      </c>
      <c r="T269" s="53">
        <f t="shared" ref="T269:T332" si="95">S269*1</f>
        <v>0</v>
      </c>
      <c r="U269" s="53" t="str">
        <f t="shared" si="84"/>
        <v>0</v>
      </c>
      <c r="V269" s="53">
        <f t="shared" ref="V269:V332" si="96">U269*1</f>
        <v>0</v>
      </c>
      <c r="W269" s="53" t="str">
        <f t="shared" si="85"/>
        <v>0</v>
      </c>
      <c r="X269" s="53">
        <f t="shared" ref="X269:X332" si="97">W269*1</f>
        <v>0</v>
      </c>
      <c r="Y269" s="53" t="str">
        <f t="shared" si="86"/>
        <v>0</v>
      </c>
      <c r="Z269" s="53">
        <f t="shared" ref="Z269:Z332" si="98">Y269*1</f>
        <v>0</v>
      </c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92">
        <f>Parâmetros!A259</f>
        <v>44207.750011574077</v>
      </c>
      <c r="B270" s="59">
        <f>Parâmetros!G259*0.04*46.0055</f>
        <v>5.5022578000000006</v>
      </c>
      <c r="C270" s="87">
        <f t="shared" si="87"/>
        <v>5.5022578000000006</v>
      </c>
      <c r="D270" s="91">
        <f t="shared" si="88"/>
        <v>1.1004515600000002</v>
      </c>
      <c r="E270" s="42" t="str">
        <f t="shared" ref="E270:E299" si="99">IF(AND(D270&lt;=40,D270&gt;=0),"1","0")</f>
        <v>1</v>
      </c>
      <c r="F270" s="51">
        <f t="shared" si="89"/>
        <v>-148.63529864500001</v>
      </c>
      <c r="G270" s="42" t="str">
        <f t="shared" ref="G270:G299" si="100">IF(AND(F270&lt;=80,F270&gt;41),"1","0")</f>
        <v>0</v>
      </c>
      <c r="H270" s="51">
        <f t="shared" si="90"/>
        <v>-33.317649322500003</v>
      </c>
      <c r="I270" s="42" t="str">
        <f t="shared" ref="I270:I299" si="101">IF(AND(H270&lt;=120,H270&gt;81),"1","0")</f>
        <v>0</v>
      </c>
      <c r="J270" s="51">
        <f t="shared" si="91"/>
        <v>90.32676341506172</v>
      </c>
      <c r="K270" s="42" t="str">
        <f t="shared" ref="K270:K299" si="102">IF(AND(J270&lt;=200,J270&gt;121),"1","0")</f>
        <v>0</v>
      </c>
      <c r="L270" s="51">
        <f t="shared" si="92"/>
        <v>81.935533178823533</v>
      </c>
      <c r="M270" s="55" t="str">
        <f t="shared" ref="M270:M299" si="103">IF(AND(L270&lt;999,L270&gt;201),"1","0")</f>
        <v>0</v>
      </c>
      <c r="N270" s="58">
        <f t="shared" si="93"/>
        <v>1.1004515600000002</v>
      </c>
      <c r="O270" s="59">
        <v>260</v>
      </c>
      <c r="Q270" s="53" t="str">
        <f t="shared" ref="Q270:Q333" si="104">IF(AND(N270&lt;40.5,N270&gt;=0),"1","0")</f>
        <v>1</v>
      </c>
      <c r="R270" s="53">
        <f t="shared" si="94"/>
        <v>1</v>
      </c>
      <c r="S270" s="53" t="str">
        <f t="shared" ref="S270:S333" si="105">IF(AND(N270&lt;80.5,N270&gt;=40.5),"1","0")</f>
        <v>0</v>
      </c>
      <c r="T270" s="53">
        <f t="shared" si="95"/>
        <v>0</v>
      </c>
      <c r="U270" s="53" t="str">
        <f t="shared" ref="U270:U333" si="106">IF(AND(N270&lt;120.5,N270&gt;=80.5),"1","0")</f>
        <v>0</v>
      </c>
      <c r="V270" s="53">
        <f t="shared" si="96"/>
        <v>0</v>
      </c>
      <c r="W270" s="53" t="str">
        <f t="shared" ref="W270:W333" si="107">IF(AND(N270&lt;200.5,N270&gt;=120.5),"1","0")</f>
        <v>0</v>
      </c>
      <c r="X270" s="53">
        <f t="shared" si="97"/>
        <v>0</v>
      </c>
      <c r="Y270" s="53" t="str">
        <f t="shared" ref="Y270:Y333" si="108">IF(AND(N270&lt;999,N270&gt;=200.5),"1","0")</f>
        <v>0</v>
      </c>
      <c r="Z270" s="53">
        <f t="shared" si="98"/>
        <v>0</v>
      </c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92">
        <f>Parâmetros!A260</f>
        <v>44207.791678240741</v>
      </c>
      <c r="B271" s="59">
        <f>Parâmetros!G260*0.04*46.0055</f>
        <v>8.8330559999999991</v>
      </c>
      <c r="C271" s="87">
        <f t="shared" ref="C271:C299" si="109">B271</f>
        <v>8.8330559999999991</v>
      </c>
      <c r="D271" s="91">
        <f t="shared" si="88"/>
        <v>1.7666111999999998</v>
      </c>
      <c r="E271" s="42" t="str">
        <f t="shared" si="99"/>
        <v>1</v>
      </c>
      <c r="F271" s="51">
        <f t="shared" si="89"/>
        <v>-145.38777039999999</v>
      </c>
      <c r="G271" s="42" t="str">
        <f t="shared" si="100"/>
        <v>0</v>
      </c>
      <c r="H271" s="51">
        <f t="shared" si="90"/>
        <v>-31.693885199999997</v>
      </c>
      <c r="I271" s="42" t="str">
        <f t="shared" si="101"/>
        <v>0</v>
      </c>
      <c r="J271" s="51">
        <f t="shared" si="91"/>
        <v>90.651619041975309</v>
      </c>
      <c r="K271" s="42" t="str">
        <f t="shared" si="102"/>
        <v>0</v>
      </c>
      <c r="L271" s="51">
        <f t="shared" si="92"/>
        <v>82.28820592941176</v>
      </c>
      <c r="M271" s="55" t="str">
        <f t="shared" si="103"/>
        <v>0</v>
      </c>
      <c r="N271" s="58">
        <f t="shared" si="93"/>
        <v>1.7666111999999998</v>
      </c>
      <c r="O271" s="59">
        <v>260</v>
      </c>
      <c r="Q271" s="53" t="str">
        <f t="shared" si="104"/>
        <v>1</v>
      </c>
      <c r="R271" s="53">
        <f t="shared" si="94"/>
        <v>1</v>
      </c>
      <c r="S271" s="53" t="str">
        <f t="shared" si="105"/>
        <v>0</v>
      </c>
      <c r="T271" s="53">
        <f t="shared" si="95"/>
        <v>0</v>
      </c>
      <c r="U271" s="53" t="str">
        <f t="shared" si="106"/>
        <v>0</v>
      </c>
      <c r="V271" s="53">
        <f t="shared" si="96"/>
        <v>0</v>
      </c>
      <c r="W271" s="53" t="str">
        <f t="shared" si="107"/>
        <v>0</v>
      </c>
      <c r="X271" s="53">
        <f t="shared" si="97"/>
        <v>0</v>
      </c>
      <c r="Y271" s="53" t="str">
        <f t="shared" si="108"/>
        <v>0</v>
      </c>
      <c r="Z271" s="53">
        <f t="shared" si="98"/>
        <v>0</v>
      </c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92">
        <f>Parâmetros!A261</f>
        <v>44207.833344907405</v>
      </c>
      <c r="B272" s="59">
        <f>Parâmetros!G261*0.04*46.0055</f>
        <v>7.5264997999999999</v>
      </c>
      <c r="C272" s="87">
        <f t="shared" si="109"/>
        <v>7.5264997999999999</v>
      </c>
      <c r="D272" s="91">
        <f t="shared" si="88"/>
        <v>1.5052999599999999</v>
      </c>
      <c r="E272" s="42" t="str">
        <f t="shared" si="99"/>
        <v>1</v>
      </c>
      <c r="F272" s="51">
        <f t="shared" si="89"/>
        <v>-146.66166269499999</v>
      </c>
      <c r="G272" s="42" t="str">
        <f t="shared" si="100"/>
        <v>0</v>
      </c>
      <c r="H272" s="51">
        <f t="shared" si="90"/>
        <v>-32.330831347499995</v>
      </c>
      <c r="I272" s="42" t="str">
        <f t="shared" si="101"/>
        <v>0</v>
      </c>
      <c r="J272" s="51">
        <f t="shared" si="91"/>
        <v>90.524189486666671</v>
      </c>
      <c r="K272" s="42" t="str">
        <f t="shared" si="102"/>
        <v>0</v>
      </c>
      <c r="L272" s="51">
        <f t="shared" si="92"/>
        <v>82.149864684705875</v>
      </c>
      <c r="M272" s="55" t="str">
        <f t="shared" si="103"/>
        <v>0</v>
      </c>
      <c r="N272" s="58">
        <f t="shared" si="93"/>
        <v>1.5052999599999999</v>
      </c>
      <c r="O272" s="59">
        <v>260</v>
      </c>
      <c r="Q272" s="53" t="str">
        <f t="shared" si="104"/>
        <v>1</v>
      </c>
      <c r="R272" s="53">
        <f t="shared" si="94"/>
        <v>1</v>
      </c>
      <c r="S272" s="53" t="str">
        <f t="shared" si="105"/>
        <v>0</v>
      </c>
      <c r="T272" s="53">
        <f t="shared" si="95"/>
        <v>0</v>
      </c>
      <c r="U272" s="53" t="str">
        <f t="shared" si="106"/>
        <v>0</v>
      </c>
      <c r="V272" s="53">
        <f t="shared" si="96"/>
        <v>0</v>
      </c>
      <c r="W272" s="53" t="str">
        <f t="shared" si="107"/>
        <v>0</v>
      </c>
      <c r="X272" s="53">
        <f t="shared" si="97"/>
        <v>0</v>
      </c>
      <c r="Y272" s="53" t="str">
        <f t="shared" si="108"/>
        <v>0</v>
      </c>
      <c r="Z272" s="53">
        <f t="shared" si="98"/>
        <v>0</v>
      </c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92">
        <f>Parâmetros!A262</f>
        <v>44207.875011574077</v>
      </c>
      <c r="B273" s="59">
        <f>Parâmetros!G262*0.04*46.0055</f>
        <v>7.0664447999999993</v>
      </c>
      <c r="C273" s="87">
        <f t="shared" si="109"/>
        <v>7.0664447999999993</v>
      </c>
      <c r="D273" s="91">
        <f t="shared" si="88"/>
        <v>1.4132889599999998</v>
      </c>
      <c r="E273" s="42" t="str">
        <f t="shared" si="99"/>
        <v>1</v>
      </c>
      <c r="F273" s="51">
        <f t="shared" si="89"/>
        <v>-147.11021631999998</v>
      </c>
      <c r="G273" s="42" t="str">
        <f t="shared" si="100"/>
        <v>0</v>
      </c>
      <c r="H273" s="51">
        <f t="shared" si="90"/>
        <v>-32.555108159999989</v>
      </c>
      <c r="I273" s="42" t="str">
        <f t="shared" si="101"/>
        <v>0</v>
      </c>
      <c r="J273" s="51">
        <f t="shared" si="91"/>
        <v>90.479319924938267</v>
      </c>
      <c r="K273" s="42" t="str">
        <f t="shared" si="102"/>
        <v>0</v>
      </c>
      <c r="L273" s="51">
        <f t="shared" si="92"/>
        <v>82.101152978823535</v>
      </c>
      <c r="M273" s="55" t="str">
        <f t="shared" si="103"/>
        <v>0</v>
      </c>
      <c r="N273" s="58">
        <f t="shared" si="93"/>
        <v>1.4132889599999998</v>
      </c>
      <c r="O273" s="59">
        <v>260</v>
      </c>
      <c r="Q273" s="53" t="str">
        <f t="shared" si="104"/>
        <v>1</v>
      </c>
      <c r="R273" s="53">
        <f t="shared" si="94"/>
        <v>1</v>
      </c>
      <c r="S273" s="53" t="str">
        <f t="shared" si="105"/>
        <v>0</v>
      </c>
      <c r="T273" s="53">
        <f t="shared" si="95"/>
        <v>0</v>
      </c>
      <c r="U273" s="53" t="str">
        <f t="shared" si="106"/>
        <v>0</v>
      </c>
      <c r="V273" s="53">
        <f t="shared" si="96"/>
        <v>0</v>
      </c>
      <c r="W273" s="53" t="str">
        <f t="shared" si="107"/>
        <v>0</v>
      </c>
      <c r="X273" s="53">
        <f t="shared" si="97"/>
        <v>0</v>
      </c>
      <c r="Y273" s="53" t="str">
        <f t="shared" si="108"/>
        <v>0</v>
      </c>
      <c r="Z273" s="53">
        <f t="shared" si="98"/>
        <v>0</v>
      </c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92">
        <f>Parâmetros!A263</f>
        <v>44207.916678240741</v>
      </c>
      <c r="B274" s="59">
        <f>Parâmetros!G263*0.04*46.0055</f>
        <v>5.7598886</v>
      </c>
      <c r="C274" s="87">
        <f t="shared" si="109"/>
        <v>5.7598886</v>
      </c>
      <c r="D274" s="91">
        <f t="shared" si="88"/>
        <v>1.1519777200000001</v>
      </c>
      <c r="E274" s="42" t="str">
        <f t="shared" si="99"/>
        <v>1</v>
      </c>
      <c r="F274" s="51">
        <f t="shared" si="89"/>
        <v>-148.38410861499997</v>
      </c>
      <c r="G274" s="42" t="str">
        <f t="shared" si="100"/>
        <v>0</v>
      </c>
      <c r="H274" s="51">
        <f t="shared" si="90"/>
        <v>-33.192054307499987</v>
      </c>
      <c r="I274" s="42" t="str">
        <f t="shared" si="101"/>
        <v>0</v>
      </c>
      <c r="J274" s="51">
        <f t="shared" si="91"/>
        <v>90.351890369629629</v>
      </c>
      <c r="K274" s="42" t="str">
        <f t="shared" si="102"/>
        <v>0</v>
      </c>
      <c r="L274" s="51">
        <f t="shared" si="92"/>
        <v>81.962811734117665</v>
      </c>
      <c r="M274" s="55" t="str">
        <f t="shared" si="103"/>
        <v>0</v>
      </c>
      <c r="N274" s="58">
        <f t="shared" si="93"/>
        <v>1.1519777200000001</v>
      </c>
      <c r="O274" s="59">
        <v>260</v>
      </c>
      <c r="Q274" s="53" t="str">
        <f t="shared" si="104"/>
        <v>1</v>
      </c>
      <c r="R274" s="53">
        <f t="shared" si="94"/>
        <v>1</v>
      </c>
      <c r="S274" s="53" t="str">
        <f t="shared" si="105"/>
        <v>0</v>
      </c>
      <c r="T274" s="53">
        <f t="shared" si="95"/>
        <v>0</v>
      </c>
      <c r="U274" s="53" t="str">
        <f t="shared" si="106"/>
        <v>0</v>
      </c>
      <c r="V274" s="53">
        <f t="shared" si="96"/>
        <v>0</v>
      </c>
      <c r="W274" s="53" t="str">
        <f t="shared" si="107"/>
        <v>0</v>
      </c>
      <c r="X274" s="53">
        <f t="shared" si="97"/>
        <v>0</v>
      </c>
      <c r="Y274" s="53" t="str">
        <f t="shared" si="108"/>
        <v>0</v>
      </c>
      <c r="Z274" s="53">
        <f t="shared" si="98"/>
        <v>0</v>
      </c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92">
        <f>Parâmetros!A264</f>
        <v>44207.958344907405</v>
      </c>
      <c r="B275" s="59">
        <f>Parâmetros!G264*0.04*46.0055</f>
        <v>4.8581808000000004</v>
      </c>
      <c r="C275" s="87">
        <f t="shared" si="109"/>
        <v>4.8581808000000004</v>
      </c>
      <c r="D275" s="91">
        <f t="shared" si="88"/>
        <v>0.97163616000000008</v>
      </c>
      <c r="E275" s="42" t="str">
        <f t="shared" si="99"/>
        <v>1</v>
      </c>
      <c r="F275" s="51">
        <f t="shared" si="89"/>
        <v>-149.26327371999997</v>
      </c>
      <c r="G275" s="42" t="str">
        <f t="shared" si="100"/>
        <v>0</v>
      </c>
      <c r="H275" s="51">
        <f t="shared" si="90"/>
        <v>-33.631636859999986</v>
      </c>
      <c r="I275" s="42" t="str">
        <f t="shared" si="101"/>
        <v>0</v>
      </c>
      <c r="J275" s="51">
        <f t="shared" si="91"/>
        <v>90.263946028641982</v>
      </c>
      <c r="K275" s="42" t="str">
        <f t="shared" si="102"/>
        <v>0</v>
      </c>
      <c r="L275" s="51">
        <f t="shared" si="92"/>
        <v>81.867336790588226</v>
      </c>
      <c r="M275" s="55" t="str">
        <f t="shared" si="103"/>
        <v>0</v>
      </c>
      <c r="N275" s="58">
        <f t="shared" si="93"/>
        <v>0.97163616000000008</v>
      </c>
      <c r="O275" s="59">
        <v>260</v>
      </c>
      <c r="Q275" s="53" t="str">
        <f t="shared" si="104"/>
        <v>1</v>
      </c>
      <c r="R275" s="53">
        <f t="shared" si="94"/>
        <v>1</v>
      </c>
      <c r="S275" s="53" t="str">
        <f t="shared" si="105"/>
        <v>0</v>
      </c>
      <c r="T275" s="53">
        <f t="shared" si="95"/>
        <v>0</v>
      </c>
      <c r="U275" s="53" t="str">
        <f t="shared" si="106"/>
        <v>0</v>
      </c>
      <c r="V275" s="53">
        <f t="shared" si="96"/>
        <v>0</v>
      </c>
      <c r="W275" s="53" t="str">
        <f t="shared" si="107"/>
        <v>0</v>
      </c>
      <c r="X275" s="53">
        <f t="shared" si="97"/>
        <v>0</v>
      </c>
      <c r="Y275" s="53" t="str">
        <f t="shared" si="108"/>
        <v>0</v>
      </c>
      <c r="Z275" s="53">
        <f t="shared" si="98"/>
        <v>0</v>
      </c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92">
        <f>Parâmetros!A265</f>
        <v>44208.000011574077</v>
      </c>
      <c r="B276" s="59">
        <f>Parâmetros!G265*0.04*46.0055</f>
        <v>4.4165279999999996</v>
      </c>
      <c r="C276" s="87">
        <f t="shared" si="109"/>
        <v>4.4165279999999996</v>
      </c>
      <c r="D276" s="91">
        <f t="shared" si="88"/>
        <v>0.88330559999999991</v>
      </c>
      <c r="E276" s="42" t="str">
        <f t="shared" si="99"/>
        <v>1</v>
      </c>
      <c r="F276" s="51">
        <f t="shared" si="89"/>
        <v>-149.69388520000001</v>
      </c>
      <c r="G276" s="42" t="str">
        <f t="shared" si="100"/>
        <v>0</v>
      </c>
      <c r="H276" s="51">
        <f t="shared" si="90"/>
        <v>-33.846942600000006</v>
      </c>
      <c r="I276" s="42" t="str">
        <f t="shared" si="101"/>
        <v>0</v>
      </c>
      <c r="J276" s="51">
        <f t="shared" si="91"/>
        <v>90.220871249382711</v>
      </c>
      <c r="K276" s="42" t="str">
        <f t="shared" si="102"/>
        <v>0</v>
      </c>
      <c r="L276" s="51">
        <f t="shared" si="92"/>
        <v>81.82057355294117</v>
      </c>
      <c r="M276" s="55" t="str">
        <f t="shared" si="103"/>
        <v>0</v>
      </c>
      <c r="N276" s="58">
        <f t="shared" si="93"/>
        <v>0.88330559999999991</v>
      </c>
      <c r="O276" s="59">
        <v>260</v>
      </c>
      <c r="Q276" s="53" t="str">
        <f t="shared" si="104"/>
        <v>1</v>
      </c>
      <c r="R276" s="53">
        <f t="shared" si="94"/>
        <v>1</v>
      </c>
      <c r="S276" s="53" t="str">
        <f t="shared" si="105"/>
        <v>0</v>
      </c>
      <c r="T276" s="53">
        <f t="shared" si="95"/>
        <v>0</v>
      </c>
      <c r="U276" s="53" t="str">
        <f t="shared" si="106"/>
        <v>0</v>
      </c>
      <c r="V276" s="53">
        <f t="shared" si="96"/>
        <v>0</v>
      </c>
      <c r="W276" s="53" t="str">
        <f t="shared" si="107"/>
        <v>0</v>
      </c>
      <c r="X276" s="53">
        <f t="shared" si="97"/>
        <v>0</v>
      </c>
      <c r="Y276" s="53" t="str">
        <f t="shared" si="108"/>
        <v>0</v>
      </c>
      <c r="Z276" s="53">
        <f t="shared" si="98"/>
        <v>0</v>
      </c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92">
        <f>Parâmetros!A266</f>
        <v>44208.041678240741</v>
      </c>
      <c r="B277" s="59">
        <f>Parâmetros!G266*0.04*46.0055</f>
        <v>3.8460597999999995</v>
      </c>
      <c r="C277" s="87">
        <f t="shared" si="109"/>
        <v>3.8460597999999995</v>
      </c>
      <c r="D277" s="91">
        <f t="shared" si="88"/>
        <v>0.76921195999999981</v>
      </c>
      <c r="E277" s="42" t="str">
        <f t="shared" si="99"/>
        <v>1</v>
      </c>
      <c r="F277" s="51">
        <f t="shared" si="89"/>
        <v>-150.25009169500001</v>
      </c>
      <c r="G277" s="42" t="str">
        <f t="shared" si="100"/>
        <v>0</v>
      </c>
      <c r="H277" s="51">
        <f t="shared" si="90"/>
        <v>-34.125045847500004</v>
      </c>
      <c r="I277" s="42" t="str">
        <f t="shared" si="101"/>
        <v>0</v>
      </c>
      <c r="J277" s="51">
        <f t="shared" si="91"/>
        <v>90.165232992839506</v>
      </c>
      <c r="K277" s="42" t="str">
        <f t="shared" si="102"/>
        <v>0</v>
      </c>
      <c r="L277" s="51">
        <f t="shared" si="92"/>
        <v>81.760171037647041</v>
      </c>
      <c r="M277" s="55" t="str">
        <f t="shared" si="103"/>
        <v>0</v>
      </c>
      <c r="N277" s="58">
        <f t="shared" si="93"/>
        <v>0.76921195999999981</v>
      </c>
      <c r="O277" s="59">
        <v>260</v>
      </c>
      <c r="Q277" s="53" t="str">
        <f t="shared" si="104"/>
        <v>1</v>
      </c>
      <c r="R277" s="53">
        <f t="shared" si="94"/>
        <v>1</v>
      </c>
      <c r="S277" s="53" t="str">
        <f t="shared" si="105"/>
        <v>0</v>
      </c>
      <c r="T277" s="53">
        <f t="shared" si="95"/>
        <v>0</v>
      </c>
      <c r="U277" s="53" t="str">
        <f t="shared" si="106"/>
        <v>0</v>
      </c>
      <c r="V277" s="53">
        <f t="shared" si="96"/>
        <v>0</v>
      </c>
      <c r="W277" s="53" t="str">
        <f t="shared" si="107"/>
        <v>0</v>
      </c>
      <c r="X277" s="53">
        <f t="shared" si="97"/>
        <v>0</v>
      </c>
      <c r="Y277" s="53" t="str">
        <f t="shared" si="108"/>
        <v>0</v>
      </c>
      <c r="Z277" s="53">
        <f t="shared" si="98"/>
        <v>0</v>
      </c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92">
        <f>Parâmetros!A267</f>
        <v>44208.083344907405</v>
      </c>
      <c r="B278" s="59">
        <f>Parâmetros!G267*0.04*46.0055</f>
        <v>3.0547651999999998</v>
      </c>
      <c r="C278" s="87">
        <f t="shared" si="109"/>
        <v>3.0547651999999998</v>
      </c>
      <c r="D278" s="91">
        <f t="shared" si="88"/>
        <v>0.61095303999999995</v>
      </c>
      <c r="E278" s="42" t="str">
        <f t="shared" si="99"/>
        <v>1</v>
      </c>
      <c r="F278" s="51">
        <f t="shared" si="89"/>
        <v>-151.02160393</v>
      </c>
      <c r="G278" s="42" t="str">
        <f t="shared" si="100"/>
        <v>0</v>
      </c>
      <c r="H278" s="51">
        <f t="shared" si="90"/>
        <v>-34.510801964999999</v>
      </c>
      <c r="I278" s="42" t="str">
        <f t="shared" si="101"/>
        <v>0</v>
      </c>
      <c r="J278" s="51">
        <f t="shared" si="91"/>
        <v>90.088057346666673</v>
      </c>
      <c r="K278" s="42" t="str">
        <f t="shared" si="102"/>
        <v>0</v>
      </c>
      <c r="L278" s="51">
        <f t="shared" si="92"/>
        <v>81.676386903529405</v>
      </c>
      <c r="M278" s="55" t="str">
        <f t="shared" si="103"/>
        <v>0</v>
      </c>
      <c r="N278" s="58">
        <f t="shared" si="93"/>
        <v>0.61095303999999995</v>
      </c>
      <c r="O278" s="59">
        <v>260</v>
      </c>
      <c r="Q278" s="53" t="str">
        <f t="shared" si="104"/>
        <v>1</v>
      </c>
      <c r="R278" s="53">
        <f t="shared" si="94"/>
        <v>1</v>
      </c>
      <c r="S278" s="53" t="str">
        <f t="shared" si="105"/>
        <v>0</v>
      </c>
      <c r="T278" s="53">
        <f t="shared" si="95"/>
        <v>0</v>
      </c>
      <c r="U278" s="53" t="str">
        <f t="shared" si="106"/>
        <v>0</v>
      </c>
      <c r="V278" s="53">
        <f t="shared" si="96"/>
        <v>0</v>
      </c>
      <c r="W278" s="53" t="str">
        <f t="shared" si="107"/>
        <v>0</v>
      </c>
      <c r="X278" s="53">
        <f t="shared" si="97"/>
        <v>0</v>
      </c>
      <c r="Y278" s="53" t="str">
        <f t="shared" si="108"/>
        <v>0</v>
      </c>
      <c r="Z278" s="53">
        <f t="shared" si="98"/>
        <v>0</v>
      </c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92">
        <f>Parâmetros!A268</f>
        <v>44208.125011574077</v>
      </c>
      <c r="B279" s="59">
        <f>Parâmetros!G268*0.04*46.0055</f>
        <v>2.1346551999999996</v>
      </c>
      <c r="C279" s="87">
        <f t="shared" si="109"/>
        <v>2.1346551999999996</v>
      </c>
      <c r="D279" s="91">
        <f t="shared" si="88"/>
        <v>0.42693103999999993</v>
      </c>
      <c r="E279" s="42" t="str">
        <f t="shared" si="99"/>
        <v>1</v>
      </c>
      <c r="F279" s="51">
        <f t="shared" si="89"/>
        <v>-151.91871118</v>
      </c>
      <c r="G279" s="42" t="str">
        <f t="shared" si="100"/>
        <v>0</v>
      </c>
      <c r="H279" s="51">
        <f t="shared" si="90"/>
        <v>-34.959355590000001</v>
      </c>
      <c r="I279" s="42" t="str">
        <f t="shared" si="101"/>
        <v>0</v>
      </c>
      <c r="J279" s="51">
        <f t="shared" si="91"/>
        <v>89.998318223209878</v>
      </c>
      <c r="K279" s="42" t="str">
        <f t="shared" si="102"/>
        <v>0</v>
      </c>
      <c r="L279" s="51">
        <f t="shared" si="92"/>
        <v>81.578963491764711</v>
      </c>
      <c r="M279" s="55" t="str">
        <f t="shared" si="103"/>
        <v>0</v>
      </c>
      <c r="N279" s="58">
        <f t="shared" si="93"/>
        <v>0.42693103999999993</v>
      </c>
      <c r="O279" s="59">
        <v>260</v>
      </c>
      <c r="Q279" s="53" t="str">
        <f t="shared" si="104"/>
        <v>1</v>
      </c>
      <c r="R279" s="53">
        <f t="shared" si="94"/>
        <v>1</v>
      </c>
      <c r="S279" s="53" t="str">
        <f t="shared" si="105"/>
        <v>0</v>
      </c>
      <c r="T279" s="53">
        <f t="shared" si="95"/>
        <v>0</v>
      </c>
      <c r="U279" s="53" t="str">
        <f t="shared" si="106"/>
        <v>0</v>
      </c>
      <c r="V279" s="53">
        <f t="shared" si="96"/>
        <v>0</v>
      </c>
      <c r="W279" s="53" t="str">
        <f t="shared" si="107"/>
        <v>0</v>
      </c>
      <c r="X279" s="53">
        <f t="shared" si="97"/>
        <v>0</v>
      </c>
      <c r="Y279" s="53" t="str">
        <f t="shared" si="108"/>
        <v>0</v>
      </c>
      <c r="Z279" s="53">
        <f t="shared" si="98"/>
        <v>0</v>
      </c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92">
        <f>Parâmetros!A269</f>
        <v>44208.166678240741</v>
      </c>
      <c r="B280" s="59">
        <f>Parâmetros!G269*0.04*46.0055</f>
        <v>2.4106882000000001</v>
      </c>
      <c r="C280" s="87">
        <f t="shared" si="109"/>
        <v>2.4106882000000001</v>
      </c>
      <c r="D280" s="91">
        <f t="shared" si="88"/>
        <v>0.48213763999999998</v>
      </c>
      <c r="E280" s="42" t="str">
        <f t="shared" si="99"/>
        <v>1</v>
      </c>
      <c r="F280" s="51">
        <f t="shared" si="89"/>
        <v>-151.64957900499996</v>
      </c>
      <c r="G280" s="42" t="str">
        <f t="shared" si="100"/>
        <v>0</v>
      </c>
      <c r="H280" s="51">
        <f t="shared" si="90"/>
        <v>-34.824789502499982</v>
      </c>
      <c r="I280" s="42" t="str">
        <f t="shared" si="101"/>
        <v>0</v>
      </c>
      <c r="J280" s="51">
        <f t="shared" si="91"/>
        <v>90.025239960246921</v>
      </c>
      <c r="K280" s="42" t="str">
        <f t="shared" si="102"/>
        <v>0</v>
      </c>
      <c r="L280" s="51">
        <f t="shared" si="92"/>
        <v>81.608190515294126</v>
      </c>
      <c r="M280" s="55" t="str">
        <f t="shared" si="103"/>
        <v>0</v>
      </c>
      <c r="N280" s="58">
        <f t="shared" si="93"/>
        <v>0.48213763999999998</v>
      </c>
      <c r="O280" s="59">
        <v>260</v>
      </c>
      <c r="Q280" s="53" t="str">
        <f t="shared" si="104"/>
        <v>1</v>
      </c>
      <c r="R280" s="53">
        <f t="shared" si="94"/>
        <v>1</v>
      </c>
      <c r="S280" s="53" t="str">
        <f t="shared" si="105"/>
        <v>0</v>
      </c>
      <c r="T280" s="53">
        <f t="shared" si="95"/>
        <v>0</v>
      </c>
      <c r="U280" s="53" t="str">
        <f t="shared" si="106"/>
        <v>0</v>
      </c>
      <c r="V280" s="53">
        <f t="shared" si="96"/>
        <v>0</v>
      </c>
      <c r="W280" s="53" t="str">
        <f t="shared" si="107"/>
        <v>0</v>
      </c>
      <c r="X280" s="53">
        <f t="shared" si="97"/>
        <v>0</v>
      </c>
      <c r="Y280" s="53" t="str">
        <f t="shared" si="108"/>
        <v>0</v>
      </c>
      <c r="Z280" s="53">
        <f t="shared" si="98"/>
        <v>0</v>
      </c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92">
        <f>Parâmetros!A270</f>
        <v>44208.208344907405</v>
      </c>
      <c r="B281" s="59">
        <f>Parâmetros!G270*0.04*46.0055</f>
        <v>2.8155366000000002</v>
      </c>
      <c r="C281" s="87">
        <f t="shared" si="109"/>
        <v>2.8155366000000002</v>
      </c>
      <c r="D281" s="91">
        <f t="shared" si="88"/>
        <v>0.56310732000000008</v>
      </c>
      <c r="E281" s="42" t="str">
        <f t="shared" si="99"/>
        <v>1</v>
      </c>
      <c r="F281" s="51">
        <f t="shared" si="89"/>
        <v>-151.25485181499999</v>
      </c>
      <c r="G281" s="42" t="str">
        <f t="shared" si="100"/>
        <v>0</v>
      </c>
      <c r="H281" s="51">
        <f t="shared" si="90"/>
        <v>-34.627425907499997</v>
      </c>
      <c r="I281" s="42" t="str">
        <f t="shared" si="101"/>
        <v>0</v>
      </c>
      <c r="J281" s="51">
        <f t="shared" si="91"/>
        <v>90.064725174567897</v>
      </c>
      <c r="K281" s="42" t="str">
        <f t="shared" si="102"/>
        <v>0</v>
      </c>
      <c r="L281" s="51">
        <f t="shared" si="92"/>
        <v>81.6510568164706</v>
      </c>
      <c r="M281" s="55" t="str">
        <f t="shared" si="103"/>
        <v>0</v>
      </c>
      <c r="N281" s="58">
        <f t="shared" si="93"/>
        <v>0.56310732000000008</v>
      </c>
      <c r="O281" s="59">
        <v>260</v>
      </c>
      <c r="Q281" s="53" t="str">
        <f t="shared" si="104"/>
        <v>1</v>
      </c>
      <c r="R281" s="53">
        <f t="shared" si="94"/>
        <v>1</v>
      </c>
      <c r="S281" s="53" t="str">
        <f t="shared" si="105"/>
        <v>0</v>
      </c>
      <c r="T281" s="53">
        <f t="shared" si="95"/>
        <v>0</v>
      </c>
      <c r="U281" s="53" t="str">
        <f t="shared" si="106"/>
        <v>0</v>
      </c>
      <c r="V281" s="53">
        <f t="shared" si="96"/>
        <v>0</v>
      </c>
      <c r="W281" s="53" t="str">
        <f t="shared" si="107"/>
        <v>0</v>
      </c>
      <c r="X281" s="53">
        <f t="shared" si="97"/>
        <v>0</v>
      </c>
      <c r="Y281" s="53" t="str">
        <f t="shared" si="108"/>
        <v>0</v>
      </c>
      <c r="Z281" s="53">
        <f t="shared" si="98"/>
        <v>0</v>
      </c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92">
        <f>Parâmetros!A271</f>
        <v>44208.250011574077</v>
      </c>
      <c r="B282" s="59">
        <f>Parâmetros!G271*0.04*46.0055</f>
        <v>4.6634321576200009</v>
      </c>
      <c r="C282" s="87">
        <f t="shared" si="109"/>
        <v>4.6634321576200009</v>
      </c>
      <c r="D282" s="91">
        <f t="shared" si="88"/>
        <v>0.93268643152400021</v>
      </c>
      <c r="E282" s="42" t="str">
        <f t="shared" si="99"/>
        <v>1</v>
      </c>
      <c r="F282" s="51">
        <f t="shared" si="89"/>
        <v>-149.45315364632049</v>
      </c>
      <c r="G282" s="42" t="str">
        <f t="shared" si="100"/>
        <v>0</v>
      </c>
      <c r="H282" s="51">
        <f t="shared" si="90"/>
        <v>-33.726576823160244</v>
      </c>
      <c r="I282" s="42" t="str">
        <f t="shared" si="101"/>
        <v>0</v>
      </c>
      <c r="J282" s="51">
        <f t="shared" si="91"/>
        <v>90.244952025249347</v>
      </c>
      <c r="K282" s="42" t="str">
        <f t="shared" si="102"/>
        <v>0</v>
      </c>
      <c r="L282" s="51">
        <f t="shared" si="92"/>
        <v>81.846716346100948</v>
      </c>
      <c r="M282" s="55" t="str">
        <f t="shared" si="103"/>
        <v>0</v>
      </c>
      <c r="N282" s="58">
        <f t="shared" si="93"/>
        <v>0.93268643152400021</v>
      </c>
      <c r="O282" s="59">
        <v>260</v>
      </c>
      <c r="Q282" s="53" t="str">
        <f t="shared" si="104"/>
        <v>1</v>
      </c>
      <c r="R282" s="53">
        <f t="shared" si="94"/>
        <v>1</v>
      </c>
      <c r="S282" s="53" t="str">
        <f t="shared" si="105"/>
        <v>0</v>
      </c>
      <c r="T282" s="53">
        <f t="shared" si="95"/>
        <v>0</v>
      </c>
      <c r="U282" s="53" t="str">
        <f t="shared" si="106"/>
        <v>0</v>
      </c>
      <c r="V282" s="53">
        <f t="shared" si="96"/>
        <v>0</v>
      </c>
      <c r="W282" s="53" t="str">
        <f t="shared" si="107"/>
        <v>0</v>
      </c>
      <c r="X282" s="53">
        <f t="shared" si="97"/>
        <v>0</v>
      </c>
      <c r="Y282" s="53" t="str">
        <f t="shared" si="108"/>
        <v>0</v>
      </c>
      <c r="Z282" s="53">
        <f t="shared" si="98"/>
        <v>0</v>
      </c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92">
        <f>Parâmetros!A272</f>
        <v>44208.291678240741</v>
      </c>
      <c r="B283" s="59">
        <f>Parâmetros!G272*0.04*46.0055</f>
        <v>11.748279157620001</v>
      </c>
      <c r="C283" s="87">
        <f t="shared" si="109"/>
        <v>11.748279157620001</v>
      </c>
      <c r="D283" s="91">
        <f t="shared" si="88"/>
        <v>2.3496558315240001</v>
      </c>
      <c r="E283" s="42" t="str">
        <f t="shared" si="99"/>
        <v>1</v>
      </c>
      <c r="F283" s="51">
        <f t="shared" si="89"/>
        <v>-142.54542782132049</v>
      </c>
      <c r="G283" s="42" t="str">
        <f t="shared" si="100"/>
        <v>0</v>
      </c>
      <c r="H283" s="51">
        <f t="shared" si="90"/>
        <v>-30.272713910660244</v>
      </c>
      <c r="I283" s="42" t="str">
        <f t="shared" si="101"/>
        <v>0</v>
      </c>
      <c r="J283" s="51">
        <f t="shared" si="91"/>
        <v>90.935943275866634</v>
      </c>
      <c r="K283" s="42" t="str">
        <f t="shared" si="102"/>
        <v>0</v>
      </c>
      <c r="L283" s="51">
        <f t="shared" si="92"/>
        <v>82.596876616689173</v>
      </c>
      <c r="M283" s="55" t="str">
        <f t="shared" si="103"/>
        <v>0</v>
      </c>
      <c r="N283" s="58">
        <f t="shared" si="93"/>
        <v>2.3496558315240001</v>
      </c>
      <c r="O283" s="59">
        <v>260</v>
      </c>
      <c r="Q283" s="53" t="str">
        <f t="shared" si="104"/>
        <v>1</v>
      </c>
      <c r="R283" s="53">
        <f t="shared" si="94"/>
        <v>1</v>
      </c>
      <c r="S283" s="53" t="str">
        <f t="shared" si="105"/>
        <v>0</v>
      </c>
      <c r="T283" s="53">
        <f t="shared" si="95"/>
        <v>0</v>
      </c>
      <c r="U283" s="53" t="str">
        <f t="shared" si="106"/>
        <v>0</v>
      </c>
      <c r="V283" s="53">
        <f t="shared" si="96"/>
        <v>0</v>
      </c>
      <c r="W283" s="53" t="str">
        <f t="shared" si="107"/>
        <v>0</v>
      </c>
      <c r="X283" s="53">
        <f t="shared" si="97"/>
        <v>0</v>
      </c>
      <c r="Y283" s="53" t="str">
        <f t="shared" si="108"/>
        <v>0</v>
      </c>
      <c r="Z283" s="53">
        <f t="shared" si="98"/>
        <v>0</v>
      </c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92">
        <f>Parâmetros!A273</f>
        <v>44208.333344907405</v>
      </c>
      <c r="B284" s="59">
        <f>Parâmetros!G273*0.04*46.0055</f>
        <v>8.3453921793399992</v>
      </c>
      <c r="C284" s="87">
        <f t="shared" si="109"/>
        <v>8.3453921793399992</v>
      </c>
      <c r="D284" s="91">
        <f t="shared" si="88"/>
        <v>1.669078435868</v>
      </c>
      <c r="E284" s="42" t="str">
        <f t="shared" si="99"/>
        <v>1</v>
      </c>
      <c r="F284" s="51">
        <f t="shared" si="89"/>
        <v>-145.8632426251435</v>
      </c>
      <c r="G284" s="42" t="str">
        <f t="shared" si="100"/>
        <v>0</v>
      </c>
      <c r="H284" s="51">
        <f t="shared" si="90"/>
        <v>-31.93162131257175</v>
      </c>
      <c r="I284" s="42" t="str">
        <f t="shared" si="101"/>
        <v>0</v>
      </c>
      <c r="J284" s="51">
        <f t="shared" si="91"/>
        <v>90.604056768108478</v>
      </c>
      <c r="K284" s="42" t="str">
        <f t="shared" si="102"/>
        <v>0</v>
      </c>
      <c r="L284" s="51">
        <f t="shared" si="92"/>
        <v>82.236570936635999</v>
      </c>
      <c r="M284" s="55" t="str">
        <f t="shared" si="103"/>
        <v>0</v>
      </c>
      <c r="N284" s="58">
        <f t="shared" si="93"/>
        <v>1.669078435868</v>
      </c>
      <c r="O284" s="59">
        <v>260</v>
      </c>
      <c r="Q284" s="53" t="str">
        <f t="shared" si="104"/>
        <v>1</v>
      </c>
      <c r="R284" s="53">
        <f t="shared" si="94"/>
        <v>1</v>
      </c>
      <c r="S284" s="53" t="str">
        <f t="shared" si="105"/>
        <v>0</v>
      </c>
      <c r="T284" s="53">
        <f t="shared" si="95"/>
        <v>0</v>
      </c>
      <c r="U284" s="53" t="str">
        <f t="shared" si="106"/>
        <v>0</v>
      </c>
      <c r="V284" s="53">
        <f t="shared" si="96"/>
        <v>0</v>
      </c>
      <c r="W284" s="53" t="str">
        <f t="shared" si="107"/>
        <v>0</v>
      </c>
      <c r="X284" s="53">
        <f t="shared" si="97"/>
        <v>0</v>
      </c>
      <c r="Y284" s="53" t="str">
        <f t="shared" si="108"/>
        <v>0</v>
      </c>
      <c r="Z284" s="53">
        <f t="shared" si="98"/>
        <v>0</v>
      </c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92">
        <f>Parâmetros!A274</f>
        <v>44208.375011574077</v>
      </c>
      <c r="B285" s="59">
        <f>Parâmetros!G274*0.04*46.0055</f>
        <v>7.6601881025599994</v>
      </c>
      <c r="C285" s="87">
        <f t="shared" si="109"/>
        <v>7.6601881025599994</v>
      </c>
      <c r="D285" s="91">
        <f t="shared" si="88"/>
        <v>1.5320376205119999</v>
      </c>
      <c r="E285" s="42" t="str">
        <f t="shared" si="99"/>
        <v>1</v>
      </c>
      <c r="F285" s="51">
        <f t="shared" si="89"/>
        <v>-146.531316600004</v>
      </c>
      <c r="G285" s="42" t="str">
        <f t="shared" si="100"/>
        <v>0</v>
      </c>
      <c r="H285" s="51">
        <f t="shared" si="90"/>
        <v>-32.265658300002002</v>
      </c>
      <c r="I285" s="42" t="str">
        <f t="shared" si="101"/>
        <v>0</v>
      </c>
      <c r="J285" s="51">
        <f t="shared" si="91"/>
        <v>90.537228222348446</v>
      </c>
      <c r="K285" s="42" t="str">
        <f t="shared" si="102"/>
        <v>0</v>
      </c>
      <c r="L285" s="51">
        <f t="shared" si="92"/>
        <v>82.164019916741637</v>
      </c>
      <c r="M285" s="55" t="str">
        <f t="shared" si="103"/>
        <v>0</v>
      </c>
      <c r="N285" s="58">
        <f t="shared" si="93"/>
        <v>1.5320376205119999</v>
      </c>
      <c r="O285" s="59">
        <v>260</v>
      </c>
      <c r="Q285" s="53" t="str">
        <f t="shared" si="104"/>
        <v>1</v>
      </c>
      <c r="R285" s="53">
        <f t="shared" si="94"/>
        <v>1</v>
      </c>
      <c r="S285" s="53" t="str">
        <f t="shared" si="105"/>
        <v>0</v>
      </c>
      <c r="T285" s="53">
        <f t="shared" si="95"/>
        <v>0</v>
      </c>
      <c r="U285" s="53" t="str">
        <f t="shared" si="106"/>
        <v>0</v>
      </c>
      <c r="V285" s="53">
        <f t="shared" si="96"/>
        <v>0</v>
      </c>
      <c r="W285" s="53" t="str">
        <f t="shared" si="107"/>
        <v>0</v>
      </c>
      <c r="X285" s="53">
        <f t="shared" si="97"/>
        <v>0</v>
      </c>
      <c r="Y285" s="53" t="str">
        <f t="shared" si="108"/>
        <v>0</v>
      </c>
      <c r="Z285" s="53">
        <f t="shared" si="98"/>
        <v>0</v>
      </c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92">
        <f>Parâmetros!A275</f>
        <v>44208.416678240741</v>
      </c>
      <c r="B286" s="59">
        <f>Parâmetros!G275*0.04*46.0055</f>
        <v>6.89122641248</v>
      </c>
      <c r="C286" s="87">
        <f t="shared" si="109"/>
        <v>6.89122641248</v>
      </c>
      <c r="D286" s="91">
        <f t="shared" si="88"/>
        <v>1.3782452824960001</v>
      </c>
      <c r="E286" s="42" t="str">
        <f t="shared" si="99"/>
        <v>1</v>
      </c>
      <c r="F286" s="51">
        <f t="shared" si="89"/>
        <v>-147.28105424783203</v>
      </c>
      <c r="G286" s="42" t="str">
        <f t="shared" si="100"/>
        <v>0</v>
      </c>
      <c r="H286" s="51">
        <f t="shared" si="90"/>
        <v>-32.640527123916016</v>
      </c>
      <c r="I286" s="42" t="str">
        <f t="shared" si="101"/>
        <v>0</v>
      </c>
      <c r="J286" s="51">
        <f t="shared" si="91"/>
        <v>90.462230724180159</v>
      </c>
      <c r="K286" s="42" t="str">
        <f t="shared" si="102"/>
        <v>0</v>
      </c>
      <c r="L286" s="51">
        <f t="shared" si="92"/>
        <v>82.082600443674352</v>
      </c>
      <c r="M286" s="55" t="str">
        <f t="shared" si="103"/>
        <v>0</v>
      </c>
      <c r="N286" s="58">
        <f t="shared" si="93"/>
        <v>1.3782452824960001</v>
      </c>
      <c r="O286" s="59">
        <v>260</v>
      </c>
      <c r="Q286" s="53" t="str">
        <f t="shared" si="104"/>
        <v>1</v>
      </c>
      <c r="R286" s="53">
        <f t="shared" si="94"/>
        <v>1</v>
      </c>
      <c r="S286" s="53" t="str">
        <f t="shared" si="105"/>
        <v>0</v>
      </c>
      <c r="T286" s="53">
        <f t="shared" si="95"/>
        <v>0</v>
      </c>
      <c r="U286" s="53" t="str">
        <f t="shared" si="106"/>
        <v>0</v>
      </c>
      <c r="V286" s="53">
        <f t="shared" si="96"/>
        <v>0</v>
      </c>
      <c r="W286" s="53" t="str">
        <f t="shared" si="107"/>
        <v>0</v>
      </c>
      <c r="X286" s="53">
        <f t="shared" si="97"/>
        <v>0</v>
      </c>
      <c r="Y286" s="53" t="str">
        <f t="shared" si="108"/>
        <v>0</v>
      </c>
      <c r="Z286" s="53">
        <f t="shared" si="98"/>
        <v>0</v>
      </c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92">
        <f>Parâmetros!A276</f>
        <v>44208.458344907405</v>
      </c>
      <c r="B287" s="59">
        <f>Parâmetros!G276*0.04*46.0055</f>
        <v>5.0790071999999995</v>
      </c>
      <c r="C287" s="87">
        <f t="shared" si="109"/>
        <v>5.0790071999999995</v>
      </c>
      <c r="D287" s="91">
        <f t="shared" si="88"/>
        <v>1.0158014399999997</v>
      </c>
      <c r="E287" s="42" t="str">
        <f t="shared" si="99"/>
        <v>1</v>
      </c>
      <c r="F287" s="51">
        <f t="shared" si="89"/>
        <v>-149.04796797999998</v>
      </c>
      <c r="G287" s="42" t="str">
        <f t="shared" si="100"/>
        <v>0</v>
      </c>
      <c r="H287" s="51">
        <f t="shared" si="90"/>
        <v>-33.523983989999991</v>
      </c>
      <c r="I287" s="42" t="str">
        <f t="shared" si="101"/>
        <v>0</v>
      </c>
      <c r="J287" s="51">
        <f t="shared" si="91"/>
        <v>90.28548341827161</v>
      </c>
      <c r="K287" s="42" t="str">
        <f t="shared" si="102"/>
        <v>0</v>
      </c>
      <c r="L287" s="51">
        <f t="shared" si="92"/>
        <v>81.890718409411761</v>
      </c>
      <c r="M287" s="55" t="str">
        <f t="shared" si="103"/>
        <v>0</v>
      </c>
      <c r="N287" s="58">
        <f t="shared" si="93"/>
        <v>1.0158014399999997</v>
      </c>
      <c r="O287" s="59">
        <v>260</v>
      </c>
      <c r="Q287" s="53" t="str">
        <f t="shared" si="104"/>
        <v>1</v>
      </c>
      <c r="R287" s="53">
        <f t="shared" si="94"/>
        <v>1</v>
      </c>
      <c r="S287" s="53" t="str">
        <f t="shared" si="105"/>
        <v>0</v>
      </c>
      <c r="T287" s="53">
        <f t="shared" si="95"/>
        <v>0</v>
      </c>
      <c r="U287" s="53" t="str">
        <f t="shared" si="106"/>
        <v>0</v>
      </c>
      <c r="V287" s="53">
        <f t="shared" si="96"/>
        <v>0</v>
      </c>
      <c r="W287" s="53" t="str">
        <f t="shared" si="107"/>
        <v>0</v>
      </c>
      <c r="X287" s="53">
        <f t="shared" si="97"/>
        <v>0</v>
      </c>
      <c r="Y287" s="53" t="str">
        <f t="shared" si="108"/>
        <v>0</v>
      </c>
      <c r="Z287" s="53">
        <f t="shared" si="98"/>
        <v>0</v>
      </c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92">
        <f>Parâmetros!A277</f>
        <v>44208.500011574077</v>
      </c>
      <c r="B288" s="59">
        <f>Parâmetros!G277*0.04*46.0055</f>
        <v>4.4533323999999999</v>
      </c>
      <c r="C288" s="87">
        <f t="shared" si="109"/>
        <v>4.4533323999999999</v>
      </c>
      <c r="D288" s="91">
        <f t="shared" si="88"/>
        <v>0.89066647999999993</v>
      </c>
      <c r="E288" s="42" t="str">
        <f t="shared" si="99"/>
        <v>1</v>
      </c>
      <c r="F288" s="51">
        <f t="shared" si="89"/>
        <v>-149.65800091</v>
      </c>
      <c r="G288" s="42" t="str">
        <f t="shared" si="100"/>
        <v>0</v>
      </c>
      <c r="H288" s="51">
        <f t="shared" si="90"/>
        <v>-33.829000454999999</v>
      </c>
      <c r="I288" s="42" t="str">
        <f t="shared" si="101"/>
        <v>0</v>
      </c>
      <c r="J288" s="51">
        <f t="shared" si="91"/>
        <v>90.224460814320992</v>
      </c>
      <c r="K288" s="42" t="str">
        <f t="shared" si="102"/>
        <v>0</v>
      </c>
      <c r="L288" s="51">
        <f t="shared" si="92"/>
        <v>81.824470489411766</v>
      </c>
      <c r="M288" s="55" t="str">
        <f t="shared" si="103"/>
        <v>0</v>
      </c>
      <c r="N288" s="58">
        <f t="shared" si="93"/>
        <v>0.89066647999999993</v>
      </c>
      <c r="O288" s="59">
        <v>260</v>
      </c>
      <c r="Q288" s="53" t="str">
        <f t="shared" si="104"/>
        <v>1</v>
      </c>
      <c r="R288" s="53">
        <f t="shared" si="94"/>
        <v>1</v>
      </c>
      <c r="S288" s="53" t="str">
        <f t="shared" si="105"/>
        <v>0</v>
      </c>
      <c r="T288" s="53">
        <f t="shared" si="95"/>
        <v>0</v>
      </c>
      <c r="U288" s="53" t="str">
        <f t="shared" si="106"/>
        <v>0</v>
      </c>
      <c r="V288" s="53">
        <f t="shared" si="96"/>
        <v>0</v>
      </c>
      <c r="W288" s="53" t="str">
        <f t="shared" si="107"/>
        <v>0</v>
      </c>
      <c r="X288" s="53">
        <f t="shared" si="97"/>
        <v>0</v>
      </c>
      <c r="Y288" s="53" t="str">
        <f t="shared" si="108"/>
        <v>0</v>
      </c>
      <c r="Z288" s="53">
        <f t="shared" si="98"/>
        <v>0</v>
      </c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92">
        <f>Parâmetros!A278</f>
        <v>44208.541678240741</v>
      </c>
      <c r="B289" s="59">
        <f>Parâmetros!G278*0.04*46.0055</f>
        <v>3.6620378000000002</v>
      </c>
      <c r="C289" s="87">
        <f t="shared" si="109"/>
        <v>3.6620378000000002</v>
      </c>
      <c r="D289" s="91">
        <f t="shared" si="88"/>
        <v>0.73240756000000007</v>
      </c>
      <c r="E289" s="42" t="str">
        <f t="shared" si="99"/>
        <v>1</v>
      </c>
      <c r="F289" s="51">
        <f t="shared" si="89"/>
        <v>-150.42951314500002</v>
      </c>
      <c r="G289" s="42" t="str">
        <f t="shared" si="100"/>
        <v>0</v>
      </c>
      <c r="H289" s="51">
        <f t="shared" si="90"/>
        <v>-34.214756572500008</v>
      </c>
      <c r="I289" s="42" t="str">
        <f t="shared" si="101"/>
        <v>0</v>
      </c>
      <c r="J289" s="51">
        <f t="shared" si="91"/>
        <v>90.147285168148159</v>
      </c>
      <c r="K289" s="42" t="str">
        <f t="shared" si="102"/>
        <v>0</v>
      </c>
      <c r="L289" s="51">
        <f t="shared" si="92"/>
        <v>81.740686355294116</v>
      </c>
      <c r="M289" s="55" t="str">
        <f t="shared" si="103"/>
        <v>0</v>
      </c>
      <c r="N289" s="58">
        <f t="shared" si="93"/>
        <v>0.73240756000000007</v>
      </c>
      <c r="O289" s="59">
        <v>260</v>
      </c>
      <c r="Q289" s="53" t="str">
        <f t="shared" si="104"/>
        <v>1</v>
      </c>
      <c r="R289" s="53">
        <f t="shared" si="94"/>
        <v>1</v>
      </c>
      <c r="S289" s="53" t="str">
        <f t="shared" si="105"/>
        <v>0</v>
      </c>
      <c r="T289" s="53">
        <f t="shared" si="95"/>
        <v>0</v>
      </c>
      <c r="U289" s="53" t="str">
        <f t="shared" si="106"/>
        <v>0</v>
      </c>
      <c r="V289" s="53">
        <f t="shared" si="96"/>
        <v>0</v>
      </c>
      <c r="W289" s="53" t="str">
        <f t="shared" si="107"/>
        <v>0</v>
      </c>
      <c r="X289" s="53">
        <f t="shared" si="97"/>
        <v>0</v>
      </c>
      <c r="Y289" s="53" t="str">
        <f t="shared" si="108"/>
        <v>0</v>
      </c>
      <c r="Z289" s="53">
        <f t="shared" si="98"/>
        <v>0</v>
      </c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92">
        <f>Parâmetros!A279</f>
        <v>44208.583344907405</v>
      </c>
      <c r="B290" s="59">
        <f>Parâmetros!G279*0.04*46.0055</f>
        <v>3.6988421999999996</v>
      </c>
      <c r="C290" s="87">
        <f t="shared" si="109"/>
        <v>3.6988421999999996</v>
      </c>
      <c r="D290" s="91">
        <f t="shared" si="88"/>
        <v>0.73976843999999986</v>
      </c>
      <c r="E290" s="42" t="str">
        <f t="shared" si="99"/>
        <v>1</v>
      </c>
      <c r="F290" s="51">
        <f t="shared" si="89"/>
        <v>-150.393628855</v>
      </c>
      <c r="G290" s="42" t="str">
        <f t="shared" si="100"/>
        <v>0</v>
      </c>
      <c r="H290" s="51">
        <f t="shared" si="90"/>
        <v>-34.196814427500001</v>
      </c>
      <c r="I290" s="42" t="str">
        <f t="shared" si="101"/>
        <v>0</v>
      </c>
      <c r="J290" s="51">
        <f t="shared" si="91"/>
        <v>90.150874733086425</v>
      </c>
      <c r="K290" s="42" t="str">
        <f t="shared" si="102"/>
        <v>0</v>
      </c>
      <c r="L290" s="51">
        <f t="shared" si="92"/>
        <v>81.744583291764698</v>
      </c>
      <c r="M290" s="55" t="str">
        <f t="shared" si="103"/>
        <v>0</v>
      </c>
      <c r="N290" s="58">
        <f t="shared" si="93"/>
        <v>0.73976843999999986</v>
      </c>
      <c r="O290" s="59">
        <v>260</v>
      </c>
      <c r="Q290" s="53" t="str">
        <f t="shared" si="104"/>
        <v>1</v>
      </c>
      <c r="R290" s="53">
        <f t="shared" si="94"/>
        <v>1</v>
      </c>
      <c r="S290" s="53" t="str">
        <f t="shared" si="105"/>
        <v>0</v>
      </c>
      <c r="T290" s="53">
        <f t="shared" si="95"/>
        <v>0</v>
      </c>
      <c r="U290" s="53" t="str">
        <f t="shared" si="106"/>
        <v>0</v>
      </c>
      <c r="V290" s="53">
        <f t="shared" si="96"/>
        <v>0</v>
      </c>
      <c r="W290" s="53" t="str">
        <f t="shared" si="107"/>
        <v>0</v>
      </c>
      <c r="X290" s="53">
        <f t="shared" si="97"/>
        <v>0</v>
      </c>
      <c r="Y290" s="53" t="str">
        <f t="shared" si="108"/>
        <v>0</v>
      </c>
      <c r="Z290" s="53">
        <f t="shared" si="98"/>
        <v>0</v>
      </c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92">
        <f>Parâmetros!A280</f>
        <v>44208.625011574077</v>
      </c>
      <c r="B291" s="59">
        <f>Parâmetros!G280*0.04*46.0055</f>
        <v>3.9748752000000001</v>
      </c>
      <c r="C291" s="87">
        <f t="shared" si="109"/>
        <v>3.9748752000000001</v>
      </c>
      <c r="D291" s="91">
        <f t="shared" si="88"/>
        <v>0.79497503999999997</v>
      </c>
      <c r="E291" s="42" t="str">
        <f t="shared" si="99"/>
        <v>1</v>
      </c>
      <c r="F291" s="51">
        <f t="shared" si="89"/>
        <v>-150.12449667999999</v>
      </c>
      <c r="G291" s="42" t="str">
        <f t="shared" si="100"/>
        <v>0</v>
      </c>
      <c r="H291" s="51">
        <f t="shared" si="90"/>
        <v>-34.062248339999996</v>
      </c>
      <c r="I291" s="42" t="str">
        <f t="shared" si="101"/>
        <v>0</v>
      </c>
      <c r="J291" s="51">
        <f t="shared" si="91"/>
        <v>90.177796470123454</v>
      </c>
      <c r="K291" s="42" t="str">
        <f t="shared" si="102"/>
        <v>0</v>
      </c>
      <c r="L291" s="51">
        <f t="shared" si="92"/>
        <v>81.773810315294128</v>
      </c>
      <c r="M291" s="55" t="str">
        <f t="shared" si="103"/>
        <v>0</v>
      </c>
      <c r="N291" s="58">
        <f t="shared" si="93"/>
        <v>0.79497503999999997</v>
      </c>
      <c r="O291" s="59">
        <v>260</v>
      </c>
      <c r="Q291" s="53" t="str">
        <f t="shared" si="104"/>
        <v>1</v>
      </c>
      <c r="R291" s="53">
        <f t="shared" si="94"/>
        <v>1</v>
      </c>
      <c r="S291" s="53" t="str">
        <f t="shared" si="105"/>
        <v>0</v>
      </c>
      <c r="T291" s="53">
        <f t="shared" si="95"/>
        <v>0</v>
      </c>
      <c r="U291" s="53" t="str">
        <f t="shared" si="106"/>
        <v>0</v>
      </c>
      <c r="V291" s="53">
        <f t="shared" si="96"/>
        <v>0</v>
      </c>
      <c r="W291" s="53" t="str">
        <f t="shared" si="107"/>
        <v>0</v>
      </c>
      <c r="X291" s="53">
        <f t="shared" si="97"/>
        <v>0</v>
      </c>
      <c r="Y291" s="53" t="str">
        <f t="shared" si="108"/>
        <v>0</v>
      </c>
      <c r="Z291" s="53">
        <f t="shared" si="98"/>
        <v>0</v>
      </c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92">
        <f>Parâmetros!A281</f>
        <v>44208.666678240741</v>
      </c>
      <c r="B292" s="59">
        <f>Parâmetros!G281*0.04*46.0055</f>
        <v>3.7356465999999995</v>
      </c>
      <c r="C292" s="87">
        <f t="shared" si="109"/>
        <v>3.7356465999999995</v>
      </c>
      <c r="D292" s="91">
        <f t="shared" si="88"/>
        <v>0.74712931999999999</v>
      </c>
      <c r="E292" s="42" t="str">
        <f t="shared" si="99"/>
        <v>1</v>
      </c>
      <c r="F292" s="51">
        <f t="shared" si="89"/>
        <v>-150.35774456500002</v>
      </c>
      <c r="G292" s="42" t="str">
        <f t="shared" si="100"/>
        <v>0</v>
      </c>
      <c r="H292" s="51">
        <f t="shared" si="90"/>
        <v>-34.178872282500009</v>
      </c>
      <c r="I292" s="42" t="str">
        <f t="shared" si="101"/>
        <v>0</v>
      </c>
      <c r="J292" s="51">
        <f t="shared" si="91"/>
        <v>90.154464298024692</v>
      </c>
      <c r="K292" s="42" t="str">
        <f t="shared" si="102"/>
        <v>0</v>
      </c>
      <c r="L292" s="51">
        <f t="shared" si="92"/>
        <v>81.748480228235309</v>
      </c>
      <c r="M292" s="55" t="str">
        <f t="shared" si="103"/>
        <v>0</v>
      </c>
      <c r="N292" s="58">
        <f t="shared" si="93"/>
        <v>0.74712931999999999</v>
      </c>
      <c r="O292" s="59">
        <v>260</v>
      </c>
      <c r="Q292" s="53" t="str">
        <f t="shared" si="104"/>
        <v>1</v>
      </c>
      <c r="R292" s="53">
        <f t="shared" si="94"/>
        <v>1</v>
      </c>
      <c r="S292" s="53" t="str">
        <f t="shared" si="105"/>
        <v>0</v>
      </c>
      <c r="T292" s="53">
        <f t="shared" si="95"/>
        <v>0</v>
      </c>
      <c r="U292" s="53" t="str">
        <f t="shared" si="106"/>
        <v>0</v>
      </c>
      <c r="V292" s="53">
        <f t="shared" si="96"/>
        <v>0</v>
      </c>
      <c r="W292" s="53" t="str">
        <f t="shared" si="107"/>
        <v>0</v>
      </c>
      <c r="X292" s="53">
        <f t="shared" si="97"/>
        <v>0</v>
      </c>
      <c r="Y292" s="53" t="str">
        <f t="shared" si="108"/>
        <v>0</v>
      </c>
      <c r="Z292" s="53">
        <f t="shared" si="98"/>
        <v>0</v>
      </c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92">
        <f>Parâmetros!A282</f>
        <v>44208.708344907405</v>
      </c>
      <c r="B293" s="59">
        <f>Parâmetros!G282*0.04*46.0055</f>
        <v>4.1957015999999996</v>
      </c>
      <c r="C293" s="87">
        <f t="shared" si="109"/>
        <v>4.1957015999999996</v>
      </c>
      <c r="D293" s="91">
        <f t="shared" si="88"/>
        <v>0.83914031999999983</v>
      </c>
      <c r="E293" s="42" t="str">
        <f t="shared" si="99"/>
        <v>1</v>
      </c>
      <c r="F293" s="51">
        <f t="shared" si="89"/>
        <v>-149.90919094</v>
      </c>
      <c r="G293" s="42" t="str">
        <f t="shared" si="100"/>
        <v>0</v>
      </c>
      <c r="H293" s="51">
        <f t="shared" si="90"/>
        <v>-33.954595470000001</v>
      </c>
      <c r="I293" s="42" t="str">
        <f t="shared" si="101"/>
        <v>0</v>
      </c>
      <c r="J293" s="51">
        <f t="shared" si="91"/>
        <v>90.199333859753096</v>
      </c>
      <c r="K293" s="42" t="str">
        <f t="shared" si="102"/>
        <v>0</v>
      </c>
      <c r="L293" s="51">
        <f t="shared" si="92"/>
        <v>81.79719193411762</v>
      </c>
      <c r="M293" s="55" t="str">
        <f t="shared" si="103"/>
        <v>0</v>
      </c>
      <c r="N293" s="58">
        <f t="shared" si="93"/>
        <v>0.83914031999999983</v>
      </c>
      <c r="O293" s="59">
        <v>260</v>
      </c>
      <c r="Q293" s="53" t="str">
        <f t="shared" si="104"/>
        <v>1</v>
      </c>
      <c r="R293" s="53">
        <f t="shared" si="94"/>
        <v>1</v>
      </c>
      <c r="S293" s="53" t="str">
        <f t="shared" si="105"/>
        <v>0</v>
      </c>
      <c r="T293" s="53">
        <f t="shared" si="95"/>
        <v>0</v>
      </c>
      <c r="U293" s="53" t="str">
        <f t="shared" si="106"/>
        <v>0</v>
      </c>
      <c r="V293" s="53">
        <f t="shared" si="96"/>
        <v>0</v>
      </c>
      <c r="W293" s="53" t="str">
        <f t="shared" si="107"/>
        <v>0</v>
      </c>
      <c r="X293" s="53">
        <f t="shared" si="97"/>
        <v>0</v>
      </c>
      <c r="Y293" s="53" t="str">
        <f t="shared" si="108"/>
        <v>0</v>
      </c>
      <c r="Z293" s="53">
        <f t="shared" si="98"/>
        <v>0</v>
      </c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92">
        <f>Parâmetros!A283</f>
        <v>44208.750011574077</v>
      </c>
      <c r="B294" s="59">
        <f>Parâmetros!G283*0.04*46.0055</f>
        <v>5.0606049999999998</v>
      </c>
      <c r="C294" s="87">
        <f t="shared" si="109"/>
        <v>5.0606049999999998</v>
      </c>
      <c r="D294" s="91">
        <f t="shared" si="88"/>
        <v>1.012121</v>
      </c>
      <c r="E294" s="42" t="str">
        <f t="shared" si="99"/>
        <v>1</v>
      </c>
      <c r="F294" s="51">
        <f t="shared" si="89"/>
        <v>-149.06591012499999</v>
      </c>
      <c r="G294" s="42" t="str">
        <f t="shared" si="100"/>
        <v>0</v>
      </c>
      <c r="H294" s="51">
        <f t="shared" si="90"/>
        <v>-33.532955062499994</v>
      </c>
      <c r="I294" s="42" t="str">
        <f t="shared" si="101"/>
        <v>0</v>
      </c>
      <c r="J294" s="51">
        <f t="shared" si="91"/>
        <v>90.283688635802463</v>
      </c>
      <c r="K294" s="42" t="str">
        <f t="shared" si="102"/>
        <v>0</v>
      </c>
      <c r="L294" s="51">
        <f t="shared" si="92"/>
        <v>81.888769941176449</v>
      </c>
      <c r="M294" s="55" t="str">
        <f t="shared" si="103"/>
        <v>0</v>
      </c>
      <c r="N294" s="58">
        <f t="shared" si="93"/>
        <v>1.012121</v>
      </c>
      <c r="O294" s="59">
        <v>260</v>
      </c>
      <c r="Q294" s="53" t="str">
        <f t="shared" si="104"/>
        <v>1</v>
      </c>
      <c r="R294" s="53">
        <f t="shared" si="94"/>
        <v>1</v>
      </c>
      <c r="S294" s="53" t="str">
        <f t="shared" si="105"/>
        <v>0</v>
      </c>
      <c r="T294" s="53">
        <f t="shared" si="95"/>
        <v>0</v>
      </c>
      <c r="U294" s="53" t="str">
        <f t="shared" si="106"/>
        <v>0</v>
      </c>
      <c r="V294" s="53">
        <f t="shared" si="96"/>
        <v>0</v>
      </c>
      <c r="W294" s="53" t="str">
        <f t="shared" si="107"/>
        <v>0</v>
      </c>
      <c r="X294" s="53">
        <f t="shared" si="97"/>
        <v>0</v>
      </c>
      <c r="Y294" s="53" t="str">
        <f t="shared" si="108"/>
        <v>0</v>
      </c>
      <c r="Z294" s="53">
        <f t="shared" si="98"/>
        <v>0</v>
      </c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92">
        <f>Parâmetros!A284</f>
        <v>44208.791678240741</v>
      </c>
      <c r="B295" s="59">
        <f>Parâmetros!G284*0.04*46.0055</f>
        <v>7.5264997999999999</v>
      </c>
      <c r="C295" s="87">
        <f t="shared" si="109"/>
        <v>7.5264997999999999</v>
      </c>
      <c r="D295" s="91">
        <f t="shared" si="88"/>
        <v>1.5052999599999999</v>
      </c>
      <c r="E295" s="42" t="str">
        <f t="shared" si="99"/>
        <v>1</v>
      </c>
      <c r="F295" s="51">
        <f t="shared" si="89"/>
        <v>-146.66166269499999</v>
      </c>
      <c r="G295" s="42" t="str">
        <f t="shared" si="100"/>
        <v>0</v>
      </c>
      <c r="H295" s="51">
        <f t="shared" si="90"/>
        <v>-32.330831347499995</v>
      </c>
      <c r="I295" s="42" t="str">
        <f t="shared" si="101"/>
        <v>0</v>
      </c>
      <c r="J295" s="51">
        <f t="shared" si="91"/>
        <v>90.524189486666671</v>
      </c>
      <c r="K295" s="42" t="str">
        <f t="shared" si="102"/>
        <v>0</v>
      </c>
      <c r="L295" s="51">
        <f t="shared" si="92"/>
        <v>82.149864684705875</v>
      </c>
      <c r="M295" s="55" t="str">
        <f t="shared" si="103"/>
        <v>0</v>
      </c>
      <c r="N295" s="58">
        <f t="shared" si="93"/>
        <v>1.5052999599999999</v>
      </c>
      <c r="O295" s="59">
        <v>260</v>
      </c>
      <c r="Q295" s="53" t="str">
        <f t="shared" si="104"/>
        <v>1</v>
      </c>
      <c r="R295" s="53">
        <f t="shared" si="94"/>
        <v>1</v>
      </c>
      <c r="S295" s="53" t="str">
        <f t="shared" si="105"/>
        <v>0</v>
      </c>
      <c r="T295" s="53">
        <f t="shared" si="95"/>
        <v>0</v>
      </c>
      <c r="U295" s="53" t="str">
        <f t="shared" si="106"/>
        <v>0</v>
      </c>
      <c r="V295" s="53">
        <f t="shared" si="96"/>
        <v>0</v>
      </c>
      <c r="W295" s="53" t="str">
        <f t="shared" si="107"/>
        <v>0</v>
      </c>
      <c r="X295" s="53">
        <f t="shared" si="97"/>
        <v>0</v>
      </c>
      <c r="Y295" s="53" t="str">
        <f t="shared" si="108"/>
        <v>0</v>
      </c>
      <c r="Z295" s="53">
        <f t="shared" si="98"/>
        <v>0</v>
      </c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92">
        <f>Parâmetros!A285</f>
        <v>44208.833344907405</v>
      </c>
      <c r="B296" s="59">
        <f>Parâmetros!G285*0.04*46.0055</f>
        <v>8.9066647999999997</v>
      </c>
      <c r="C296" s="87">
        <f t="shared" si="109"/>
        <v>8.9066647999999997</v>
      </c>
      <c r="D296" s="91">
        <f t="shared" si="88"/>
        <v>1.7813329599999999</v>
      </c>
      <c r="E296" s="42" t="str">
        <f t="shared" si="99"/>
        <v>1</v>
      </c>
      <c r="F296" s="51">
        <f t="shared" si="89"/>
        <v>-145.31600182</v>
      </c>
      <c r="G296" s="42" t="str">
        <f t="shared" si="100"/>
        <v>0</v>
      </c>
      <c r="H296" s="51">
        <f t="shared" si="90"/>
        <v>-31.658000909999998</v>
      </c>
      <c r="I296" s="42" t="str">
        <f t="shared" si="101"/>
        <v>0</v>
      </c>
      <c r="J296" s="51">
        <f t="shared" si="91"/>
        <v>90.658798171851856</v>
      </c>
      <c r="K296" s="42" t="str">
        <f t="shared" si="102"/>
        <v>0</v>
      </c>
      <c r="L296" s="51">
        <f t="shared" si="92"/>
        <v>82.295999802352952</v>
      </c>
      <c r="M296" s="55" t="str">
        <f t="shared" si="103"/>
        <v>0</v>
      </c>
      <c r="N296" s="58">
        <f t="shared" si="93"/>
        <v>1.7813329599999999</v>
      </c>
      <c r="O296" s="59">
        <v>260</v>
      </c>
      <c r="Q296" s="53" t="str">
        <f t="shared" si="104"/>
        <v>1</v>
      </c>
      <c r="R296" s="53">
        <f t="shared" si="94"/>
        <v>1</v>
      </c>
      <c r="S296" s="53" t="str">
        <f t="shared" si="105"/>
        <v>0</v>
      </c>
      <c r="T296" s="53">
        <f t="shared" si="95"/>
        <v>0</v>
      </c>
      <c r="U296" s="53" t="str">
        <f t="shared" si="106"/>
        <v>0</v>
      </c>
      <c r="V296" s="53">
        <f t="shared" si="96"/>
        <v>0</v>
      </c>
      <c r="W296" s="53" t="str">
        <f t="shared" si="107"/>
        <v>0</v>
      </c>
      <c r="X296" s="53">
        <f t="shared" si="97"/>
        <v>0</v>
      </c>
      <c r="Y296" s="53" t="str">
        <f t="shared" si="108"/>
        <v>0</v>
      </c>
      <c r="Z296" s="53">
        <f t="shared" si="98"/>
        <v>0</v>
      </c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92">
        <f>Parâmetros!A286</f>
        <v>44208.875011574077</v>
      </c>
      <c r="B297" s="59">
        <f>Parâmetros!G286*0.04*46.0055</f>
        <v>7.029640399999999</v>
      </c>
      <c r="C297" s="87">
        <f t="shared" si="109"/>
        <v>7.029640399999999</v>
      </c>
      <c r="D297" s="91">
        <f t="shared" si="88"/>
        <v>1.4059280799999998</v>
      </c>
      <c r="E297" s="42" t="str">
        <f t="shared" si="99"/>
        <v>1</v>
      </c>
      <c r="F297" s="51">
        <f t="shared" si="89"/>
        <v>-147.14610060999999</v>
      </c>
      <c r="G297" s="42" t="str">
        <f t="shared" si="100"/>
        <v>0</v>
      </c>
      <c r="H297" s="51">
        <f t="shared" si="90"/>
        <v>-32.573050304999995</v>
      </c>
      <c r="I297" s="42" t="str">
        <f t="shared" si="101"/>
        <v>0</v>
      </c>
      <c r="J297" s="51">
        <f t="shared" si="91"/>
        <v>90.47573036</v>
      </c>
      <c r="K297" s="42" t="str">
        <f t="shared" si="102"/>
        <v>0</v>
      </c>
      <c r="L297" s="51">
        <f t="shared" si="92"/>
        <v>82.097256042352953</v>
      </c>
      <c r="M297" s="55" t="str">
        <f t="shared" si="103"/>
        <v>0</v>
      </c>
      <c r="N297" s="58">
        <f t="shared" si="93"/>
        <v>1.4059280799999998</v>
      </c>
      <c r="O297" s="59">
        <v>260</v>
      </c>
      <c r="Q297" s="53" t="str">
        <f t="shared" si="104"/>
        <v>1</v>
      </c>
      <c r="R297" s="53">
        <f t="shared" si="94"/>
        <v>1</v>
      </c>
      <c r="S297" s="53" t="str">
        <f t="shared" si="105"/>
        <v>0</v>
      </c>
      <c r="T297" s="53">
        <f t="shared" si="95"/>
        <v>0</v>
      </c>
      <c r="U297" s="53" t="str">
        <f t="shared" si="106"/>
        <v>0</v>
      </c>
      <c r="V297" s="53">
        <f t="shared" si="96"/>
        <v>0</v>
      </c>
      <c r="W297" s="53" t="str">
        <f t="shared" si="107"/>
        <v>0</v>
      </c>
      <c r="X297" s="53">
        <f t="shared" si="97"/>
        <v>0</v>
      </c>
      <c r="Y297" s="53" t="str">
        <f t="shared" si="108"/>
        <v>0</v>
      </c>
      <c r="Z297" s="53">
        <f t="shared" si="98"/>
        <v>0</v>
      </c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92">
        <f>Parâmetros!A287</f>
        <v>44208.916678240741</v>
      </c>
      <c r="B298" s="59">
        <f>Parâmetros!G287*0.04*46.0055</f>
        <v>5.4286490000000001</v>
      </c>
      <c r="C298" s="87">
        <f t="shared" si="109"/>
        <v>5.4286490000000001</v>
      </c>
      <c r="D298" s="91">
        <f t="shared" si="88"/>
        <v>1.0857298</v>
      </c>
      <c r="E298" s="42" t="str">
        <f t="shared" si="99"/>
        <v>1</v>
      </c>
      <c r="F298" s="51">
        <f t="shared" si="89"/>
        <v>-148.70706722499997</v>
      </c>
      <c r="G298" s="42" t="str">
        <f t="shared" si="100"/>
        <v>0</v>
      </c>
      <c r="H298" s="51">
        <f t="shared" si="90"/>
        <v>-33.353533612499987</v>
      </c>
      <c r="I298" s="42" t="str">
        <f t="shared" si="101"/>
        <v>0</v>
      </c>
      <c r="J298" s="51">
        <f t="shared" si="91"/>
        <v>90.319584285185186</v>
      </c>
      <c r="K298" s="42" t="str">
        <f t="shared" si="102"/>
        <v>0</v>
      </c>
      <c r="L298" s="51">
        <f t="shared" si="92"/>
        <v>81.927739305882341</v>
      </c>
      <c r="M298" s="55" t="str">
        <f t="shared" si="103"/>
        <v>0</v>
      </c>
      <c r="N298" s="58">
        <f t="shared" si="93"/>
        <v>1.0857298</v>
      </c>
      <c r="O298" s="59">
        <v>260</v>
      </c>
      <c r="Q298" s="53" t="str">
        <f t="shared" si="104"/>
        <v>1</v>
      </c>
      <c r="R298" s="53">
        <f t="shared" si="94"/>
        <v>1</v>
      </c>
      <c r="S298" s="53" t="str">
        <f t="shared" si="105"/>
        <v>0</v>
      </c>
      <c r="T298" s="53">
        <f t="shared" si="95"/>
        <v>0</v>
      </c>
      <c r="U298" s="53" t="str">
        <f t="shared" si="106"/>
        <v>0</v>
      </c>
      <c r="V298" s="53">
        <f t="shared" si="96"/>
        <v>0</v>
      </c>
      <c r="W298" s="53" t="str">
        <f t="shared" si="107"/>
        <v>0</v>
      </c>
      <c r="X298" s="53">
        <f t="shared" si="97"/>
        <v>0</v>
      </c>
      <c r="Y298" s="53" t="str">
        <f t="shared" si="108"/>
        <v>0</v>
      </c>
      <c r="Z298" s="53">
        <f t="shared" si="98"/>
        <v>0</v>
      </c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92">
        <f>Parâmetros!A288</f>
        <v>44208.958344907405</v>
      </c>
      <c r="B299" s="59">
        <f>Parâmetros!G288*0.04*46.0055</f>
        <v>4.6741587999999998</v>
      </c>
      <c r="C299" s="87">
        <f t="shared" si="109"/>
        <v>4.6741587999999998</v>
      </c>
      <c r="D299" s="91">
        <f t="shared" si="88"/>
        <v>0.93483176000000001</v>
      </c>
      <c r="E299" s="42" t="str">
        <f t="shared" si="99"/>
        <v>1</v>
      </c>
      <c r="F299" s="51">
        <f t="shared" si="89"/>
        <v>-149.44269517000004</v>
      </c>
      <c r="G299" s="42" t="str">
        <f t="shared" si="100"/>
        <v>0</v>
      </c>
      <c r="H299" s="51">
        <f t="shared" si="90"/>
        <v>-33.721347585000018</v>
      </c>
      <c r="I299" s="42" t="str">
        <f t="shared" si="101"/>
        <v>0</v>
      </c>
      <c r="J299" s="51">
        <f t="shared" si="91"/>
        <v>90.24599820395062</v>
      </c>
      <c r="K299" s="42" t="str">
        <f t="shared" si="102"/>
        <v>0</v>
      </c>
      <c r="L299" s="51">
        <f t="shared" si="92"/>
        <v>81.847852108235301</v>
      </c>
      <c r="M299" s="55" t="str">
        <f t="shared" si="103"/>
        <v>0</v>
      </c>
      <c r="N299" s="58">
        <f t="shared" si="93"/>
        <v>0.93483176000000001</v>
      </c>
      <c r="O299" s="59">
        <v>260</v>
      </c>
      <c r="Q299" s="53" t="str">
        <f t="shared" si="104"/>
        <v>1</v>
      </c>
      <c r="R299" s="53">
        <f t="shared" si="94"/>
        <v>1</v>
      </c>
      <c r="S299" s="53" t="str">
        <f t="shared" si="105"/>
        <v>0</v>
      </c>
      <c r="T299" s="53">
        <f t="shared" si="95"/>
        <v>0</v>
      </c>
      <c r="U299" s="53" t="str">
        <f t="shared" si="106"/>
        <v>0</v>
      </c>
      <c r="V299" s="53">
        <f t="shared" si="96"/>
        <v>0</v>
      </c>
      <c r="W299" s="53" t="str">
        <f t="shared" si="107"/>
        <v>0</v>
      </c>
      <c r="X299" s="53">
        <f t="shared" si="97"/>
        <v>0</v>
      </c>
      <c r="Y299" s="53" t="str">
        <f t="shared" si="108"/>
        <v>0</v>
      </c>
      <c r="Z299" s="53">
        <f t="shared" si="98"/>
        <v>0</v>
      </c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92"/>
      <c r="B300" s="59"/>
      <c r="C300" s="87"/>
      <c r="D300" s="91"/>
      <c r="E300" s="42"/>
      <c r="F300" s="51"/>
      <c r="G300" s="42"/>
      <c r="H300" s="51"/>
      <c r="I300" s="42"/>
      <c r="J300" s="51"/>
      <c r="K300" s="42"/>
      <c r="L300" s="51"/>
      <c r="M300" s="55"/>
      <c r="N300" s="58"/>
      <c r="O300" s="59">
        <v>260</v>
      </c>
      <c r="Q300" s="53" t="str">
        <f t="shared" si="104"/>
        <v>1</v>
      </c>
      <c r="R300" s="53">
        <f t="shared" si="94"/>
        <v>1</v>
      </c>
      <c r="S300" s="53" t="str">
        <f t="shared" si="105"/>
        <v>0</v>
      </c>
      <c r="T300" s="53">
        <f t="shared" si="95"/>
        <v>0</v>
      </c>
      <c r="U300" s="53" t="str">
        <f t="shared" si="106"/>
        <v>0</v>
      </c>
      <c r="V300" s="53">
        <f t="shared" si="96"/>
        <v>0</v>
      </c>
      <c r="W300" s="53" t="str">
        <f t="shared" si="107"/>
        <v>0</v>
      </c>
      <c r="X300" s="53">
        <f t="shared" si="97"/>
        <v>0</v>
      </c>
      <c r="Y300" s="53" t="str">
        <f t="shared" si="108"/>
        <v>0</v>
      </c>
      <c r="Z300" s="53">
        <f t="shared" si="98"/>
        <v>0</v>
      </c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92"/>
      <c r="B301" s="59"/>
      <c r="C301" s="87"/>
      <c r="D301" s="91"/>
      <c r="E301" s="42"/>
      <c r="F301" s="51"/>
      <c r="G301" s="42"/>
      <c r="H301" s="51"/>
      <c r="I301" s="42"/>
      <c r="J301" s="51"/>
      <c r="K301" s="42"/>
      <c r="L301" s="51"/>
      <c r="M301" s="55"/>
      <c r="N301" s="58"/>
      <c r="O301" s="59">
        <v>260</v>
      </c>
      <c r="Q301" s="53" t="str">
        <f t="shared" si="104"/>
        <v>1</v>
      </c>
      <c r="R301" s="53">
        <f t="shared" si="94"/>
        <v>1</v>
      </c>
      <c r="S301" s="53" t="str">
        <f t="shared" si="105"/>
        <v>0</v>
      </c>
      <c r="T301" s="53">
        <f t="shared" si="95"/>
        <v>0</v>
      </c>
      <c r="U301" s="53" t="str">
        <f t="shared" si="106"/>
        <v>0</v>
      </c>
      <c r="V301" s="53">
        <f t="shared" si="96"/>
        <v>0</v>
      </c>
      <c r="W301" s="53" t="str">
        <f t="shared" si="107"/>
        <v>0</v>
      </c>
      <c r="X301" s="53">
        <f t="shared" si="97"/>
        <v>0</v>
      </c>
      <c r="Y301" s="53" t="str">
        <f t="shared" si="108"/>
        <v>0</v>
      </c>
      <c r="Z301" s="53">
        <f t="shared" si="98"/>
        <v>0</v>
      </c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92"/>
      <c r="B302" s="59"/>
      <c r="C302" s="87"/>
      <c r="D302" s="91"/>
      <c r="E302" s="42"/>
      <c r="F302" s="51"/>
      <c r="G302" s="42"/>
      <c r="H302" s="51"/>
      <c r="I302" s="42"/>
      <c r="J302" s="51"/>
      <c r="K302" s="42"/>
      <c r="L302" s="51"/>
      <c r="M302" s="55"/>
      <c r="N302" s="58"/>
      <c r="O302" s="59">
        <v>260</v>
      </c>
      <c r="Q302" s="53" t="str">
        <f t="shared" si="104"/>
        <v>1</v>
      </c>
      <c r="R302" s="53">
        <f t="shared" si="94"/>
        <v>1</v>
      </c>
      <c r="S302" s="53" t="str">
        <f t="shared" si="105"/>
        <v>0</v>
      </c>
      <c r="T302" s="53">
        <f t="shared" si="95"/>
        <v>0</v>
      </c>
      <c r="U302" s="53" t="str">
        <f t="shared" si="106"/>
        <v>0</v>
      </c>
      <c r="V302" s="53">
        <f t="shared" si="96"/>
        <v>0</v>
      </c>
      <c r="W302" s="53" t="str">
        <f t="shared" si="107"/>
        <v>0</v>
      </c>
      <c r="X302" s="53">
        <f t="shared" si="97"/>
        <v>0</v>
      </c>
      <c r="Y302" s="53" t="str">
        <f t="shared" si="108"/>
        <v>0</v>
      </c>
      <c r="Z302" s="53">
        <f t="shared" si="98"/>
        <v>0</v>
      </c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92"/>
      <c r="B303" s="59"/>
      <c r="C303" s="87"/>
      <c r="D303" s="91"/>
      <c r="E303" s="42"/>
      <c r="F303" s="51"/>
      <c r="G303" s="42"/>
      <c r="H303" s="51"/>
      <c r="I303" s="42"/>
      <c r="J303" s="51"/>
      <c r="K303" s="42"/>
      <c r="L303" s="51"/>
      <c r="M303" s="55"/>
      <c r="N303" s="58"/>
      <c r="O303" s="59">
        <v>260</v>
      </c>
      <c r="Q303" s="53" t="str">
        <f t="shared" si="104"/>
        <v>1</v>
      </c>
      <c r="R303" s="53">
        <f t="shared" si="94"/>
        <v>1</v>
      </c>
      <c r="S303" s="53" t="str">
        <f t="shared" si="105"/>
        <v>0</v>
      </c>
      <c r="T303" s="53">
        <f t="shared" si="95"/>
        <v>0</v>
      </c>
      <c r="U303" s="53" t="str">
        <f t="shared" si="106"/>
        <v>0</v>
      </c>
      <c r="V303" s="53">
        <f t="shared" si="96"/>
        <v>0</v>
      </c>
      <c r="W303" s="53" t="str">
        <f t="shared" si="107"/>
        <v>0</v>
      </c>
      <c r="X303" s="53">
        <f t="shared" si="97"/>
        <v>0</v>
      </c>
      <c r="Y303" s="53" t="str">
        <f t="shared" si="108"/>
        <v>0</v>
      </c>
      <c r="Z303" s="53">
        <f t="shared" si="98"/>
        <v>0</v>
      </c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92"/>
      <c r="B304" s="59"/>
      <c r="C304" s="87"/>
      <c r="D304" s="91"/>
      <c r="E304" s="42"/>
      <c r="F304" s="51"/>
      <c r="G304" s="42"/>
      <c r="H304" s="51"/>
      <c r="I304" s="42"/>
      <c r="J304" s="51"/>
      <c r="K304" s="42"/>
      <c r="L304" s="51"/>
      <c r="M304" s="55"/>
      <c r="N304" s="58"/>
      <c r="O304" s="59">
        <v>260</v>
      </c>
      <c r="Q304" s="53" t="str">
        <f t="shared" si="104"/>
        <v>1</v>
      </c>
      <c r="R304" s="53">
        <f t="shared" si="94"/>
        <v>1</v>
      </c>
      <c r="S304" s="53" t="str">
        <f t="shared" si="105"/>
        <v>0</v>
      </c>
      <c r="T304" s="53">
        <f t="shared" si="95"/>
        <v>0</v>
      </c>
      <c r="U304" s="53" t="str">
        <f t="shared" si="106"/>
        <v>0</v>
      </c>
      <c r="V304" s="53">
        <f t="shared" si="96"/>
        <v>0</v>
      </c>
      <c r="W304" s="53" t="str">
        <f t="shared" si="107"/>
        <v>0</v>
      </c>
      <c r="X304" s="53">
        <f t="shared" si="97"/>
        <v>0</v>
      </c>
      <c r="Y304" s="53" t="str">
        <f t="shared" si="108"/>
        <v>0</v>
      </c>
      <c r="Z304" s="53">
        <f t="shared" si="98"/>
        <v>0</v>
      </c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92"/>
      <c r="B305" s="59"/>
      <c r="C305" s="87"/>
      <c r="D305" s="91"/>
      <c r="E305" s="42"/>
      <c r="F305" s="51"/>
      <c r="G305" s="42"/>
      <c r="H305" s="51"/>
      <c r="I305" s="42"/>
      <c r="J305" s="51"/>
      <c r="K305" s="42"/>
      <c r="L305" s="51"/>
      <c r="M305" s="55"/>
      <c r="N305" s="58"/>
      <c r="O305" s="59">
        <v>260</v>
      </c>
      <c r="Q305" s="53" t="str">
        <f t="shared" si="104"/>
        <v>1</v>
      </c>
      <c r="R305" s="53">
        <f t="shared" si="94"/>
        <v>1</v>
      </c>
      <c r="S305" s="53" t="str">
        <f t="shared" si="105"/>
        <v>0</v>
      </c>
      <c r="T305" s="53">
        <f t="shared" si="95"/>
        <v>0</v>
      </c>
      <c r="U305" s="53" t="str">
        <f t="shared" si="106"/>
        <v>0</v>
      </c>
      <c r="V305" s="53">
        <f t="shared" si="96"/>
        <v>0</v>
      </c>
      <c r="W305" s="53" t="str">
        <f t="shared" si="107"/>
        <v>0</v>
      </c>
      <c r="X305" s="53">
        <f t="shared" si="97"/>
        <v>0</v>
      </c>
      <c r="Y305" s="53" t="str">
        <f t="shared" si="108"/>
        <v>0</v>
      </c>
      <c r="Z305" s="53">
        <f t="shared" si="98"/>
        <v>0</v>
      </c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92"/>
      <c r="B306" s="59"/>
      <c r="C306" s="87"/>
      <c r="D306" s="91"/>
      <c r="E306" s="42"/>
      <c r="F306" s="51"/>
      <c r="G306" s="42"/>
      <c r="H306" s="51"/>
      <c r="I306" s="42"/>
      <c r="J306" s="51"/>
      <c r="K306" s="42"/>
      <c r="L306" s="51"/>
      <c r="M306" s="55"/>
      <c r="N306" s="58"/>
      <c r="O306" s="59">
        <v>260</v>
      </c>
      <c r="Q306" s="53" t="str">
        <f t="shared" si="104"/>
        <v>1</v>
      </c>
      <c r="R306" s="53">
        <f t="shared" si="94"/>
        <v>1</v>
      </c>
      <c r="S306" s="53" t="str">
        <f t="shared" si="105"/>
        <v>0</v>
      </c>
      <c r="T306" s="53">
        <f t="shared" si="95"/>
        <v>0</v>
      </c>
      <c r="U306" s="53" t="str">
        <f t="shared" si="106"/>
        <v>0</v>
      </c>
      <c r="V306" s="53">
        <f t="shared" si="96"/>
        <v>0</v>
      </c>
      <c r="W306" s="53" t="str">
        <f t="shared" si="107"/>
        <v>0</v>
      </c>
      <c r="X306" s="53">
        <f t="shared" si="97"/>
        <v>0</v>
      </c>
      <c r="Y306" s="53" t="str">
        <f t="shared" si="108"/>
        <v>0</v>
      </c>
      <c r="Z306" s="53">
        <f t="shared" si="98"/>
        <v>0</v>
      </c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92"/>
      <c r="B307" s="59"/>
      <c r="C307" s="87"/>
      <c r="D307" s="91"/>
      <c r="E307" s="42"/>
      <c r="F307" s="51"/>
      <c r="G307" s="42"/>
      <c r="H307" s="51"/>
      <c r="I307" s="42"/>
      <c r="J307" s="51"/>
      <c r="K307" s="42"/>
      <c r="L307" s="51"/>
      <c r="M307" s="55"/>
      <c r="N307" s="58"/>
      <c r="O307" s="59">
        <v>260</v>
      </c>
      <c r="Q307" s="53" t="str">
        <f t="shared" si="104"/>
        <v>1</v>
      </c>
      <c r="R307" s="53">
        <f t="shared" si="94"/>
        <v>1</v>
      </c>
      <c r="S307" s="53" t="str">
        <f t="shared" si="105"/>
        <v>0</v>
      </c>
      <c r="T307" s="53">
        <f t="shared" si="95"/>
        <v>0</v>
      </c>
      <c r="U307" s="53" t="str">
        <f t="shared" si="106"/>
        <v>0</v>
      </c>
      <c r="V307" s="53">
        <f t="shared" si="96"/>
        <v>0</v>
      </c>
      <c r="W307" s="53" t="str">
        <f t="shared" si="107"/>
        <v>0</v>
      </c>
      <c r="X307" s="53">
        <f t="shared" si="97"/>
        <v>0</v>
      </c>
      <c r="Y307" s="53" t="str">
        <f t="shared" si="108"/>
        <v>0</v>
      </c>
      <c r="Z307" s="53">
        <f t="shared" si="98"/>
        <v>0</v>
      </c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92"/>
      <c r="B308" s="59"/>
      <c r="C308" s="87"/>
      <c r="D308" s="91"/>
      <c r="E308" s="42"/>
      <c r="F308" s="51"/>
      <c r="G308" s="42"/>
      <c r="H308" s="51"/>
      <c r="I308" s="42"/>
      <c r="J308" s="51"/>
      <c r="K308" s="42"/>
      <c r="L308" s="51"/>
      <c r="M308" s="55"/>
      <c r="N308" s="58"/>
      <c r="O308" s="59">
        <v>260</v>
      </c>
      <c r="Q308" s="53" t="str">
        <f t="shared" si="104"/>
        <v>1</v>
      </c>
      <c r="R308" s="53">
        <f t="shared" si="94"/>
        <v>1</v>
      </c>
      <c r="S308" s="53" t="str">
        <f t="shared" si="105"/>
        <v>0</v>
      </c>
      <c r="T308" s="53">
        <f t="shared" si="95"/>
        <v>0</v>
      </c>
      <c r="U308" s="53" t="str">
        <f t="shared" si="106"/>
        <v>0</v>
      </c>
      <c r="V308" s="53">
        <f t="shared" si="96"/>
        <v>0</v>
      </c>
      <c r="W308" s="53" t="str">
        <f t="shared" si="107"/>
        <v>0</v>
      </c>
      <c r="X308" s="53">
        <f t="shared" si="97"/>
        <v>0</v>
      </c>
      <c r="Y308" s="53" t="str">
        <f t="shared" si="108"/>
        <v>0</v>
      </c>
      <c r="Z308" s="53">
        <f t="shared" si="98"/>
        <v>0</v>
      </c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92"/>
      <c r="B309" s="59"/>
      <c r="C309" s="87"/>
      <c r="D309" s="91"/>
      <c r="E309" s="42"/>
      <c r="F309" s="51"/>
      <c r="G309" s="42"/>
      <c r="H309" s="51"/>
      <c r="I309" s="42"/>
      <c r="J309" s="51"/>
      <c r="K309" s="42"/>
      <c r="L309" s="51"/>
      <c r="M309" s="55"/>
      <c r="N309" s="58"/>
      <c r="O309" s="59">
        <v>260</v>
      </c>
      <c r="Q309" s="53" t="str">
        <f t="shared" si="104"/>
        <v>1</v>
      </c>
      <c r="R309" s="53">
        <f t="shared" si="94"/>
        <v>1</v>
      </c>
      <c r="S309" s="53" t="str">
        <f t="shared" si="105"/>
        <v>0</v>
      </c>
      <c r="T309" s="53">
        <f t="shared" si="95"/>
        <v>0</v>
      </c>
      <c r="U309" s="53" t="str">
        <f t="shared" si="106"/>
        <v>0</v>
      </c>
      <c r="V309" s="53">
        <f t="shared" si="96"/>
        <v>0</v>
      </c>
      <c r="W309" s="53" t="str">
        <f t="shared" si="107"/>
        <v>0</v>
      </c>
      <c r="X309" s="53">
        <f t="shared" si="97"/>
        <v>0</v>
      </c>
      <c r="Y309" s="53" t="str">
        <f t="shared" si="108"/>
        <v>0</v>
      </c>
      <c r="Z309" s="53">
        <f t="shared" si="98"/>
        <v>0</v>
      </c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92"/>
      <c r="B310" s="59"/>
      <c r="C310" s="87"/>
      <c r="D310" s="91"/>
      <c r="E310" s="42"/>
      <c r="F310" s="51"/>
      <c r="G310" s="42"/>
      <c r="H310" s="51"/>
      <c r="I310" s="42"/>
      <c r="J310" s="51"/>
      <c r="K310" s="42"/>
      <c r="L310" s="51"/>
      <c r="M310" s="55"/>
      <c r="N310" s="58"/>
      <c r="O310" s="59">
        <v>260</v>
      </c>
      <c r="Q310" s="53" t="str">
        <f t="shared" si="104"/>
        <v>1</v>
      </c>
      <c r="R310" s="53">
        <f t="shared" si="94"/>
        <v>1</v>
      </c>
      <c r="S310" s="53" t="str">
        <f t="shared" si="105"/>
        <v>0</v>
      </c>
      <c r="T310" s="53">
        <f t="shared" si="95"/>
        <v>0</v>
      </c>
      <c r="U310" s="53" t="str">
        <f t="shared" si="106"/>
        <v>0</v>
      </c>
      <c r="V310" s="53">
        <f t="shared" si="96"/>
        <v>0</v>
      </c>
      <c r="W310" s="53" t="str">
        <f t="shared" si="107"/>
        <v>0</v>
      </c>
      <c r="X310" s="53">
        <f t="shared" si="97"/>
        <v>0</v>
      </c>
      <c r="Y310" s="53" t="str">
        <f t="shared" si="108"/>
        <v>0</v>
      </c>
      <c r="Z310" s="53">
        <f t="shared" si="98"/>
        <v>0</v>
      </c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92"/>
      <c r="B311" s="59"/>
      <c r="C311" s="87"/>
      <c r="D311" s="91"/>
      <c r="E311" s="42"/>
      <c r="F311" s="51"/>
      <c r="G311" s="42"/>
      <c r="H311" s="51"/>
      <c r="I311" s="42"/>
      <c r="J311" s="51"/>
      <c r="K311" s="42"/>
      <c r="L311" s="51"/>
      <c r="M311" s="55"/>
      <c r="N311" s="58"/>
      <c r="O311" s="59">
        <v>260</v>
      </c>
      <c r="Q311" s="53" t="str">
        <f t="shared" si="104"/>
        <v>1</v>
      </c>
      <c r="R311" s="53">
        <f t="shared" si="94"/>
        <v>1</v>
      </c>
      <c r="S311" s="53" t="str">
        <f t="shared" si="105"/>
        <v>0</v>
      </c>
      <c r="T311" s="53">
        <f t="shared" si="95"/>
        <v>0</v>
      </c>
      <c r="U311" s="53" t="str">
        <f t="shared" si="106"/>
        <v>0</v>
      </c>
      <c r="V311" s="53">
        <f t="shared" si="96"/>
        <v>0</v>
      </c>
      <c r="W311" s="53" t="str">
        <f t="shared" si="107"/>
        <v>0</v>
      </c>
      <c r="X311" s="53">
        <f t="shared" si="97"/>
        <v>0</v>
      </c>
      <c r="Y311" s="53" t="str">
        <f t="shared" si="108"/>
        <v>0</v>
      </c>
      <c r="Z311" s="53">
        <f t="shared" si="98"/>
        <v>0</v>
      </c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92"/>
      <c r="B312" s="59"/>
      <c r="C312" s="87"/>
      <c r="D312" s="91"/>
      <c r="E312" s="42"/>
      <c r="F312" s="51"/>
      <c r="G312" s="42"/>
      <c r="H312" s="51"/>
      <c r="I312" s="42"/>
      <c r="J312" s="51"/>
      <c r="K312" s="42"/>
      <c r="L312" s="51"/>
      <c r="M312" s="55"/>
      <c r="N312" s="58"/>
      <c r="O312" s="59">
        <v>260</v>
      </c>
      <c r="Q312" s="53" t="str">
        <f t="shared" si="104"/>
        <v>1</v>
      </c>
      <c r="R312" s="53">
        <f t="shared" si="94"/>
        <v>1</v>
      </c>
      <c r="S312" s="53" t="str">
        <f t="shared" si="105"/>
        <v>0</v>
      </c>
      <c r="T312" s="53">
        <f t="shared" si="95"/>
        <v>0</v>
      </c>
      <c r="U312" s="53" t="str">
        <f t="shared" si="106"/>
        <v>0</v>
      </c>
      <c r="V312" s="53">
        <f t="shared" si="96"/>
        <v>0</v>
      </c>
      <c r="W312" s="53" t="str">
        <f t="shared" si="107"/>
        <v>0</v>
      </c>
      <c r="X312" s="53">
        <f t="shared" si="97"/>
        <v>0</v>
      </c>
      <c r="Y312" s="53" t="str">
        <f t="shared" si="108"/>
        <v>0</v>
      </c>
      <c r="Z312" s="53">
        <f t="shared" si="98"/>
        <v>0</v>
      </c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92"/>
      <c r="B313" s="59"/>
      <c r="C313" s="87"/>
      <c r="D313" s="91"/>
      <c r="E313" s="42"/>
      <c r="F313" s="51"/>
      <c r="G313" s="42"/>
      <c r="H313" s="51"/>
      <c r="I313" s="42"/>
      <c r="J313" s="51"/>
      <c r="K313" s="42"/>
      <c r="L313" s="51"/>
      <c r="M313" s="55"/>
      <c r="N313" s="58"/>
      <c r="O313" s="59">
        <v>260</v>
      </c>
      <c r="Q313" s="53" t="str">
        <f t="shared" si="104"/>
        <v>1</v>
      </c>
      <c r="R313" s="53">
        <f t="shared" si="94"/>
        <v>1</v>
      </c>
      <c r="S313" s="53" t="str">
        <f t="shared" si="105"/>
        <v>0</v>
      </c>
      <c r="T313" s="53">
        <f t="shared" si="95"/>
        <v>0</v>
      </c>
      <c r="U313" s="53" t="str">
        <f t="shared" si="106"/>
        <v>0</v>
      </c>
      <c r="V313" s="53">
        <f t="shared" si="96"/>
        <v>0</v>
      </c>
      <c r="W313" s="53" t="str">
        <f t="shared" si="107"/>
        <v>0</v>
      </c>
      <c r="X313" s="53">
        <f t="shared" si="97"/>
        <v>0</v>
      </c>
      <c r="Y313" s="53" t="str">
        <f t="shared" si="108"/>
        <v>0</v>
      </c>
      <c r="Z313" s="53">
        <f t="shared" si="98"/>
        <v>0</v>
      </c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92"/>
      <c r="B314" s="59"/>
      <c r="C314" s="87"/>
      <c r="D314" s="91"/>
      <c r="E314" s="42"/>
      <c r="F314" s="51"/>
      <c r="G314" s="42"/>
      <c r="H314" s="51"/>
      <c r="I314" s="42"/>
      <c r="J314" s="51"/>
      <c r="K314" s="42"/>
      <c r="L314" s="51"/>
      <c r="M314" s="55"/>
      <c r="N314" s="58"/>
      <c r="O314" s="59">
        <v>260</v>
      </c>
      <c r="Q314" s="53" t="str">
        <f t="shared" si="104"/>
        <v>1</v>
      </c>
      <c r="R314" s="53">
        <f t="shared" si="94"/>
        <v>1</v>
      </c>
      <c r="S314" s="53" t="str">
        <f t="shared" si="105"/>
        <v>0</v>
      </c>
      <c r="T314" s="53">
        <f t="shared" si="95"/>
        <v>0</v>
      </c>
      <c r="U314" s="53" t="str">
        <f t="shared" si="106"/>
        <v>0</v>
      </c>
      <c r="V314" s="53">
        <f t="shared" si="96"/>
        <v>0</v>
      </c>
      <c r="W314" s="53" t="str">
        <f t="shared" si="107"/>
        <v>0</v>
      </c>
      <c r="X314" s="53">
        <f t="shared" si="97"/>
        <v>0</v>
      </c>
      <c r="Y314" s="53" t="str">
        <f t="shared" si="108"/>
        <v>0</v>
      </c>
      <c r="Z314" s="53">
        <f t="shared" si="98"/>
        <v>0</v>
      </c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92"/>
      <c r="B315" s="59"/>
      <c r="C315" s="87"/>
      <c r="D315" s="91"/>
      <c r="E315" s="42"/>
      <c r="F315" s="51"/>
      <c r="G315" s="42"/>
      <c r="H315" s="51"/>
      <c r="I315" s="42"/>
      <c r="J315" s="51"/>
      <c r="K315" s="42"/>
      <c r="L315" s="51"/>
      <c r="M315" s="55"/>
      <c r="N315" s="58"/>
      <c r="O315" s="59">
        <v>260</v>
      </c>
      <c r="Q315" s="53" t="str">
        <f t="shared" si="104"/>
        <v>1</v>
      </c>
      <c r="R315" s="53">
        <f t="shared" si="94"/>
        <v>1</v>
      </c>
      <c r="S315" s="53" t="str">
        <f t="shared" si="105"/>
        <v>0</v>
      </c>
      <c r="T315" s="53">
        <f t="shared" si="95"/>
        <v>0</v>
      </c>
      <c r="U315" s="53" t="str">
        <f t="shared" si="106"/>
        <v>0</v>
      </c>
      <c r="V315" s="53">
        <f t="shared" si="96"/>
        <v>0</v>
      </c>
      <c r="W315" s="53" t="str">
        <f t="shared" si="107"/>
        <v>0</v>
      </c>
      <c r="X315" s="53">
        <f t="shared" si="97"/>
        <v>0</v>
      </c>
      <c r="Y315" s="53" t="str">
        <f t="shared" si="108"/>
        <v>0</v>
      </c>
      <c r="Z315" s="53">
        <f t="shared" si="98"/>
        <v>0</v>
      </c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92"/>
      <c r="B316" s="59"/>
      <c r="C316" s="87"/>
      <c r="D316" s="91"/>
      <c r="E316" s="42"/>
      <c r="F316" s="51"/>
      <c r="G316" s="42"/>
      <c r="H316" s="51"/>
      <c r="I316" s="42"/>
      <c r="J316" s="51"/>
      <c r="K316" s="42"/>
      <c r="L316" s="51"/>
      <c r="M316" s="55"/>
      <c r="N316" s="58"/>
      <c r="O316" s="59">
        <v>260</v>
      </c>
      <c r="Q316" s="53" t="str">
        <f t="shared" si="104"/>
        <v>1</v>
      </c>
      <c r="R316" s="53">
        <f t="shared" si="94"/>
        <v>1</v>
      </c>
      <c r="S316" s="53" t="str">
        <f t="shared" si="105"/>
        <v>0</v>
      </c>
      <c r="T316" s="53">
        <f t="shared" si="95"/>
        <v>0</v>
      </c>
      <c r="U316" s="53" t="str">
        <f t="shared" si="106"/>
        <v>0</v>
      </c>
      <c r="V316" s="53">
        <f t="shared" si="96"/>
        <v>0</v>
      </c>
      <c r="W316" s="53" t="str">
        <f t="shared" si="107"/>
        <v>0</v>
      </c>
      <c r="X316" s="53">
        <f t="shared" si="97"/>
        <v>0</v>
      </c>
      <c r="Y316" s="53" t="str">
        <f t="shared" si="108"/>
        <v>0</v>
      </c>
      <c r="Z316" s="53">
        <f t="shared" si="98"/>
        <v>0</v>
      </c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92"/>
      <c r="B317" s="59"/>
      <c r="C317" s="87"/>
      <c r="D317" s="91"/>
      <c r="E317" s="42"/>
      <c r="F317" s="51"/>
      <c r="G317" s="42"/>
      <c r="H317" s="51"/>
      <c r="I317" s="42"/>
      <c r="J317" s="51"/>
      <c r="K317" s="42"/>
      <c r="L317" s="51"/>
      <c r="M317" s="55"/>
      <c r="N317" s="58"/>
      <c r="O317" s="59">
        <v>260</v>
      </c>
      <c r="Q317" s="53" t="str">
        <f t="shared" si="104"/>
        <v>1</v>
      </c>
      <c r="R317" s="53">
        <f t="shared" si="94"/>
        <v>1</v>
      </c>
      <c r="S317" s="53" t="str">
        <f t="shared" si="105"/>
        <v>0</v>
      </c>
      <c r="T317" s="53">
        <f t="shared" si="95"/>
        <v>0</v>
      </c>
      <c r="U317" s="53" t="str">
        <f t="shared" si="106"/>
        <v>0</v>
      </c>
      <c r="V317" s="53">
        <f t="shared" si="96"/>
        <v>0</v>
      </c>
      <c r="W317" s="53" t="str">
        <f t="shared" si="107"/>
        <v>0</v>
      </c>
      <c r="X317" s="53">
        <f t="shared" si="97"/>
        <v>0</v>
      </c>
      <c r="Y317" s="53" t="str">
        <f t="shared" si="108"/>
        <v>0</v>
      </c>
      <c r="Z317" s="53">
        <f t="shared" si="98"/>
        <v>0</v>
      </c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92"/>
      <c r="B318" s="59"/>
      <c r="C318" s="87"/>
      <c r="D318" s="91"/>
      <c r="E318" s="42"/>
      <c r="F318" s="51"/>
      <c r="G318" s="42"/>
      <c r="H318" s="51"/>
      <c r="I318" s="42"/>
      <c r="J318" s="51"/>
      <c r="K318" s="42"/>
      <c r="L318" s="51"/>
      <c r="M318" s="55"/>
      <c r="N318" s="58"/>
      <c r="O318" s="59">
        <v>260</v>
      </c>
      <c r="Q318" s="53" t="str">
        <f t="shared" si="104"/>
        <v>1</v>
      </c>
      <c r="R318" s="53">
        <f t="shared" si="94"/>
        <v>1</v>
      </c>
      <c r="S318" s="53" t="str">
        <f t="shared" si="105"/>
        <v>0</v>
      </c>
      <c r="T318" s="53">
        <f t="shared" si="95"/>
        <v>0</v>
      </c>
      <c r="U318" s="53" t="str">
        <f t="shared" si="106"/>
        <v>0</v>
      </c>
      <c r="V318" s="53">
        <f t="shared" si="96"/>
        <v>0</v>
      </c>
      <c r="W318" s="53" t="str">
        <f t="shared" si="107"/>
        <v>0</v>
      </c>
      <c r="X318" s="53">
        <f t="shared" si="97"/>
        <v>0</v>
      </c>
      <c r="Y318" s="53" t="str">
        <f t="shared" si="108"/>
        <v>0</v>
      </c>
      <c r="Z318" s="53">
        <f t="shared" si="98"/>
        <v>0</v>
      </c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92"/>
      <c r="B319" s="59"/>
      <c r="C319" s="87"/>
      <c r="D319" s="91"/>
      <c r="E319" s="42"/>
      <c r="F319" s="51"/>
      <c r="G319" s="42"/>
      <c r="H319" s="51"/>
      <c r="I319" s="42"/>
      <c r="J319" s="51"/>
      <c r="K319" s="42"/>
      <c r="L319" s="51"/>
      <c r="M319" s="55"/>
      <c r="N319" s="58"/>
      <c r="O319" s="59">
        <v>260</v>
      </c>
      <c r="Q319" s="53" t="str">
        <f t="shared" si="104"/>
        <v>1</v>
      </c>
      <c r="R319" s="53">
        <f t="shared" si="94"/>
        <v>1</v>
      </c>
      <c r="S319" s="53" t="str">
        <f t="shared" si="105"/>
        <v>0</v>
      </c>
      <c r="T319" s="53">
        <f t="shared" si="95"/>
        <v>0</v>
      </c>
      <c r="U319" s="53" t="str">
        <f t="shared" si="106"/>
        <v>0</v>
      </c>
      <c r="V319" s="53">
        <f t="shared" si="96"/>
        <v>0</v>
      </c>
      <c r="W319" s="53" t="str">
        <f t="shared" si="107"/>
        <v>0</v>
      </c>
      <c r="X319" s="53">
        <f t="shared" si="97"/>
        <v>0</v>
      </c>
      <c r="Y319" s="53" t="str">
        <f t="shared" si="108"/>
        <v>0</v>
      </c>
      <c r="Z319" s="53">
        <f t="shared" si="98"/>
        <v>0</v>
      </c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92"/>
      <c r="B320" s="59"/>
      <c r="C320" s="87"/>
      <c r="D320" s="91"/>
      <c r="E320" s="42"/>
      <c r="F320" s="51"/>
      <c r="G320" s="42"/>
      <c r="H320" s="51"/>
      <c r="I320" s="42"/>
      <c r="J320" s="51"/>
      <c r="K320" s="42"/>
      <c r="L320" s="51"/>
      <c r="M320" s="55"/>
      <c r="N320" s="58"/>
      <c r="O320" s="59">
        <v>260</v>
      </c>
      <c r="Q320" s="53" t="str">
        <f t="shared" si="104"/>
        <v>1</v>
      </c>
      <c r="R320" s="53">
        <f t="shared" si="94"/>
        <v>1</v>
      </c>
      <c r="S320" s="53" t="str">
        <f t="shared" si="105"/>
        <v>0</v>
      </c>
      <c r="T320" s="53">
        <f t="shared" si="95"/>
        <v>0</v>
      </c>
      <c r="U320" s="53" t="str">
        <f t="shared" si="106"/>
        <v>0</v>
      </c>
      <c r="V320" s="53">
        <f t="shared" si="96"/>
        <v>0</v>
      </c>
      <c r="W320" s="53" t="str">
        <f t="shared" si="107"/>
        <v>0</v>
      </c>
      <c r="X320" s="53">
        <f t="shared" si="97"/>
        <v>0</v>
      </c>
      <c r="Y320" s="53" t="str">
        <f t="shared" si="108"/>
        <v>0</v>
      </c>
      <c r="Z320" s="53">
        <f t="shared" si="98"/>
        <v>0</v>
      </c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92"/>
      <c r="B321" s="59"/>
      <c r="C321" s="87"/>
      <c r="D321" s="91"/>
      <c r="E321" s="42"/>
      <c r="F321" s="51"/>
      <c r="G321" s="42"/>
      <c r="H321" s="51"/>
      <c r="I321" s="42"/>
      <c r="J321" s="51"/>
      <c r="K321" s="42"/>
      <c r="L321" s="51"/>
      <c r="M321" s="55"/>
      <c r="N321" s="58"/>
      <c r="O321" s="59">
        <v>260</v>
      </c>
      <c r="Q321" s="53" t="str">
        <f t="shared" si="104"/>
        <v>1</v>
      </c>
      <c r="R321" s="53">
        <f t="shared" si="94"/>
        <v>1</v>
      </c>
      <c r="S321" s="53" t="str">
        <f t="shared" si="105"/>
        <v>0</v>
      </c>
      <c r="T321" s="53">
        <f t="shared" si="95"/>
        <v>0</v>
      </c>
      <c r="U321" s="53" t="str">
        <f t="shared" si="106"/>
        <v>0</v>
      </c>
      <c r="V321" s="53">
        <f t="shared" si="96"/>
        <v>0</v>
      </c>
      <c r="W321" s="53" t="str">
        <f t="shared" si="107"/>
        <v>0</v>
      </c>
      <c r="X321" s="53">
        <f t="shared" si="97"/>
        <v>0</v>
      </c>
      <c r="Y321" s="53" t="str">
        <f t="shared" si="108"/>
        <v>0</v>
      </c>
      <c r="Z321" s="53">
        <f t="shared" si="98"/>
        <v>0</v>
      </c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92"/>
      <c r="B322" s="59"/>
      <c r="C322" s="87"/>
      <c r="D322" s="91"/>
      <c r="E322" s="42"/>
      <c r="F322" s="51"/>
      <c r="G322" s="42"/>
      <c r="H322" s="51"/>
      <c r="I322" s="42"/>
      <c r="J322" s="51"/>
      <c r="K322" s="42"/>
      <c r="L322" s="51"/>
      <c r="M322" s="55"/>
      <c r="N322" s="58"/>
      <c r="O322" s="59">
        <v>260</v>
      </c>
      <c r="Q322" s="53" t="str">
        <f t="shared" si="104"/>
        <v>1</v>
      </c>
      <c r="R322" s="53">
        <f t="shared" si="94"/>
        <v>1</v>
      </c>
      <c r="S322" s="53" t="str">
        <f t="shared" si="105"/>
        <v>0</v>
      </c>
      <c r="T322" s="53">
        <f t="shared" si="95"/>
        <v>0</v>
      </c>
      <c r="U322" s="53" t="str">
        <f t="shared" si="106"/>
        <v>0</v>
      </c>
      <c r="V322" s="53">
        <f t="shared" si="96"/>
        <v>0</v>
      </c>
      <c r="W322" s="53" t="str">
        <f t="shared" si="107"/>
        <v>0</v>
      </c>
      <c r="X322" s="53">
        <f t="shared" si="97"/>
        <v>0</v>
      </c>
      <c r="Y322" s="53" t="str">
        <f t="shared" si="108"/>
        <v>0</v>
      </c>
      <c r="Z322" s="53">
        <f t="shared" si="98"/>
        <v>0</v>
      </c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92"/>
      <c r="B323" s="59"/>
      <c r="C323" s="87"/>
      <c r="D323" s="91"/>
      <c r="E323" s="42"/>
      <c r="F323" s="51"/>
      <c r="G323" s="42"/>
      <c r="H323" s="51"/>
      <c r="I323" s="42"/>
      <c r="J323" s="51"/>
      <c r="K323" s="42"/>
      <c r="L323" s="51"/>
      <c r="M323" s="55"/>
      <c r="N323" s="58"/>
      <c r="O323" s="59">
        <v>260</v>
      </c>
      <c r="Q323" s="53" t="str">
        <f t="shared" si="104"/>
        <v>1</v>
      </c>
      <c r="R323" s="53">
        <f t="shared" si="94"/>
        <v>1</v>
      </c>
      <c r="S323" s="53" t="str">
        <f t="shared" si="105"/>
        <v>0</v>
      </c>
      <c r="T323" s="53">
        <f t="shared" si="95"/>
        <v>0</v>
      </c>
      <c r="U323" s="53" t="str">
        <f t="shared" si="106"/>
        <v>0</v>
      </c>
      <c r="V323" s="53">
        <f t="shared" si="96"/>
        <v>0</v>
      </c>
      <c r="W323" s="53" t="str">
        <f t="shared" si="107"/>
        <v>0</v>
      </c>
      <c r="X323" s="53">
        <f t="shared" si="97"/>
        <v>0</v>
      </c>
      <c r="Y323" s="53" t="str">
        <f t="shared" si="108"/>
        <v>0</v>
      </c>
      <c r="Z323" s="53">
        <f t="shared" si="98"/>
        <v>0</v>
      </c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92"/>
      <c r="B324" s="59"/>
      <c r="C324" s="87"/>
      <c r="D324" s="91"/>
      <c r="E324" s="42"/>
      <c r="F324" s="51"/>
      <c r="G324" s="42"/>
      <c r="H324" s="51"/>
      <c r="I324" s="42"/>
      <c r="J324" s="51"/>
      <c r="K324" s="42"/>
      <c r="L324" s="51"/>
      <c r="M324" s="55"/>
      <c r="N324" s="58"/>
      <c r="O324" s="59">
        <v>260</v>
      </c>
      <c r="Q324" s="53" t="str">
        <f t="shared" si="104"/>
        <v>1</v>
      </c>
      <c r="R324" s="53">
        <f t="shared" si="94"/>
        <v>1</v>
      </c>
      <c r="S324" s="53" t="str">
        <f t="shared" si="105"/>
        <v>0</v>
      </c>
      <c r="T324" s="53">
        <f t="shared" si="95"/>
        <v>0</v>
      </c>
      <c r="U324" s="53" t="str">
        <f t="shared" si="106"/>
        <v>0</v>
      </c>
      <c r="V324" s="53">
        <f t="shared" si="96"/>
        <v>0</v>
      </c>
      <c r="W324" s="53" t="str">
        <f t="shared" si="107"/>
        <v>0</v>
      </c>
      <c r="X324" s="53">
        <f t="shared" si="97"/>
        <v>0</v>
      </c>
      <c r="Y324" s="53" t="str">
        <f t="shared" si="108"/>
        <v>0</v>
      </c>
      <c r="Z324" s="53">
        <f t="shared" si="98"/>
        <v>0</v>
      </c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92"/>
      <c r="B325" s="59"/>
      <c r="C325" s="87"/>
      <c r="D325" s="91"/>
      <c r="E325" s="42"/>
      <c r="F325" s="51"/>
      <c r="G325" s="42"/>
      <c r="H325" s="51"/>
      <c r="I325" s="42"/>
      <c r="J325" s="51"/>
      <c r="K325" s="42"/>
      <c r="L325" s="51"/>
      <c r="M325" s="55"/>
      <c r="N325" s="58"/>
      <c r="O325" s="59">
        <v>260</v>
      </c>
      <c r="Q325" s="53" t="str">
        <f t="shared" si="104"/>
        <v>1</v>
      </c>
      <c r="R325" s="53">
        <f t="shared" si="94"/>
        <v>1</v>
      </c>
      <c r="S325" s="53" t="str">
        <f t="shared" si="105"/>
        <v>0</v>
      </c>
      <c r="T325" s="53">
        <f t="shared" si="95"/>
        <v>0</v>
      </c>
      <c r="U325" s="53" t="str">
        <f t="shared" si="106"/>
        <v>0</v>
      </c>
      <c r="V325" s="53">
        <f t="shared" si="96"/>
        <v>0</v>
      </c>
      <c r="W325" s="53" t="str">
        <f t="shared" si="107"/>
        <v>0</v>
      </c>
      <c r="X325" s="53">
        <f t="shared" si="97"/>
        <v>0</v>
      </c>
      <c r="Y325" s="53" t="str">
        <f t="shared" si="108"/>
        <v>0</v>
      </c>
      <c r="Z325" s="53">
        <f t="shared" si="98"/>
        <v>0</v>
      </c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92"/>
      <c r="B326" s="59"/>
      <c r="C326" s="87"/>
      <c r="D326" s="91"/>
      <c r="E326" s="42"/>
      <c r="F326" s="51"/>
      <c r="G326" s="42"/>
      <c r="H326" s="51"/>
      <c r="I326" s="42"/>
      <c r="J326" s="51"/>
      <c r="K326" s="42"/>
      <c r="L326" s="51"/>
      <c r="M326" s="55"/>
      <c r="N326" s="58"/>
      <c r="O326" s="59">
        <v>260</v>
      </c>
      <c r="Q326" s="53" t="str">
        <f t="shared" si="104"/>
        <v>1</v>
      </c>
      <c r="R326" s="53">
        <f t="shared" si="94"/>
        <v>1</v>
      </c>
      <c r="S326" s="53" t="str">
        <f t="shared" si="105"/>
        <v>0</v>
      </c>
      <c r="T326" s="53">
        <f t="shared" si="95"/>
        <v>0</v>
      </c>
      <c r="U326" s="53" t="str">
        <f t="shared" si="106"/>
        <v>0</v>
      </c>
      <c r="V326" s="53">
        <f t="shared" si="96"/>
        <v>0</v>
      </c>
      <c r="W326" s="53" t="str">
        <f t="shared" si="107"/>
        <v>0</v>
      </c>
      <c r="X326" s="53">
        <f t="shared" si="97"/>
        <v>0</v>
      </c>
      <c r="Y326" s="53" t="str">
        <f t="shared" si="108"/>
        <v>0</v>
      </c>
      <c r="Z326" s="53">
        <f t="shared" si="98"/>
        <v>0</v>
      </c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92"/>
      <c r="B327" s="59"/>
      <c r="C327" s="87"/>
      <c r="D327" s="91"/>
      <c r="E327" s="42"/>
      <c r="F327" s="51"/>
      <c r="G327" s="42"/>
      <c r="H327" s="51"/>
      <c r="I327" s="42"/>
      <c r="J327" s="51"/>
      <c r="K327" s="42"/>
      <c r="L327" s="51"/>
      <c r="M327" s="55"/>
      <c r="N327" s="58"/>
      <c r="O327" s="59">
        <v>260</v>
      </c>
      <c r="Q327" s="53" t="str">
        <f t="shared" si="104"/>
        <v>1</v>
      </c>
      <c r="R327" s="53">
        <f t="shared" si="94"/>
        <v>1</v>
      </c>
      <c r="S327" s="53" t="str">
        <f t="shared" si="105"/>
        <v>0</v>
      </c>
      <c r="T327" s="53">
        <f t="shared" si="95"/>
        <v>0</v>
      </c>
      <c r="U327" s="53" t="str">
        <f t="shared" si="106"/>
        <v>0</v>
      </c>
      <c r="V327" s="53">
        <f t="shared" si="96"/>
        <v>0</v>
      </c>
      <c r="W327" s="53" t="str">
        <f t="shared" si="107"/>
        <v>0</v>
      </c>
      <c r="X327" s="53">
        <f t="shared" si="97"/>
        <v>0</v>
      </c>
      <c r="Y327" s="53" t="str">
        <f t="shared" si="108"/>
        <v>0</v>
      </c>
      <c r="Z327" s="53">
        <f t="shared" si="98"/>
        <v>0</v>
      </c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92"/>
      <c r="B328" s="59"/>
      <c r="C328" s="87"/>
      <c r="D328" s="91"/>
      <c r="E328" s="42"/>
      <c r="F328" s="51"/>
      <c r="G328" s="42"/>
      <c r="H328" s="51"/>
      <c r="I328" s="42"/>
      <c r="J328" s="51"/>
      <c r="K328" s="42"/>
      <c r="L328" s="51"/>
      <c r="M328" s="55"/>
      <c r="N328" s="58"/>
      <c r="O328" s="59">
        <v>260</v>
      </c>
      <c r="Q328" s="53" t="str">
        <f t="shared" si="104"/>
        <v>1</v>
      </c>
      <c r="R328" s="53">
        <f t="shared" si="94"/>
        <v>1</v>
      </c>
      <c r="S328" s="53" t="str">
        <f t="shared" si="105"/>
        <v>0</v>
      </c>
      <c r="T328" s="53">
        <f t="shared" si="95"/>
        <v>0</v>
      </c>
      <c r="U328" s="53" t="str">
        <f t="shared" si="106"/>
        <v>0</v>
      </c>
      <c r="V328" s="53">
        <f t="shared" si="96"/>
        <v>0</v>
      </c>
      <c r="W328" s="53" t="str">
        <f t="shared" si="107"/>
        <v>0</v>
      </c>
      <c r="X328" s="53">
        <f t="shared" si="97"/>
        <v>0</v>
      </c>
      <c r="Y328" s="53" t="str">
        <f t="shared" si="108"/>
        <v>0</v>
      </c>
      <c r="Z328" s="53">
        <f t="shared" si="98"/>
        <v>0</v>
      </c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92"/>
      <c r="B329" s="59"/>
      <c r="C329" s="87"/>
      <c r="D329" s="91"/>
      <c r="E329" s="42"/>
      <c r="F329" s="51"/>
      <c r="G329" s="42"/>
      <c r="H329" s="51"/>
      <c r="I329" s="42"/>
      <c r="J329" s="51"/>
      <c r="K329" s="42"/>
      <c r="L329" s="51"/>
      <c r="M329" s="55"/>
      <c r="N329" s="58"/>
      <c r="O329" s="59">
        <v>260</v>
      </c>
      <c r="Q329" s="53" t="str">
        <f t="shared" si="104"/>
        <v>1</v>
      </c>
      <c r="R329" s="53">
        <f t="shared" si="94"/>
        <v>1</v>
      </c>
      <c r="S329" s="53" t="str">
        <f t="shared" si="105"/>
        <v>0</v>
      </c>
      <c r="T329" s="53">
        <f t="shared" si="95"/>
        <v>0</v>
      </c>
      <c r="U329" s="53" t="str">
        <f t="shared" si="106"/>
        <v>0</v>
      </c>
      <c r="V329" s="53">
        <f t="shared" si="96"/>
        <v>0</v>
      </c>
      <c r="W329" s="53" t="str">
        <f t="shared" si="107"/>
        <v>0</v>
      </c>
      <c r="X329" s="53">
        <f t="shared" si="97"/>
        <v>0</v>
      </c>
      <c r="Y329" s="53" t="str">
        <f t="shared" si="108"/>
        <v>0</v>
      </c>
      <c r="Z329" s="53">
        <f t="shared" si="98"/>
        <v>0</v>
      </c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92"/>
      <c r="B330" s="59"/>
      <c r="C330" s="87"/>
      <c r="D330" s="91"/>
      <c r="E330" s="42"/>
      <c r="F330" s="51"/>
      <c r="G330" s="42"/>
      <c r="H330" s="51"/>
      <c r="I330" s="42"/>
      <c r="J330" s="51"/>
      <c r="K330" s="42"/>
      <c r="L330" s="51"/>
      <c r="M330" s="55"/>
      <c r="N330" s="58"/>
      <c r="O330" s="59">
        <v>260</v>
      </c>
      <c r="Q330" s="53" t="str">
        <f t="shared" si="104"/>
        <v>1</v>
      </c>
      <c r="R330" s="53">
        <f t="shared" si="94"/>
        <v>1</v>
      </c>
      <c r="S330" s="53" t="str">
        <f t="shared" si="105"/>
        <v>0</v>
      </c>
      <c r="T330" s="53">
        <f t="shared" si="95"/>
        <v>0</v>
      </c>
      <c r="U330" s="53" t="str">
        <f t="shared" si="106"/>
        <v>0</v>
      </c>
      <c r="V330" s="53">
        <f t="shared" si="96"/>
        <v>0</v>
      </c>
      <c r="W330" s="53" t="str">
        <f t="shared" si="107"/>
        <v>0</v>
      </c>
      <c r="X330" s="53">
        <f t="shared" si="97"/>
        <v>0</v>
      </c>
      <c r="Y330" s="53" t="str">
        <f t="shared" si="108"/>
        <v>0</v>
      </c>
      <c r="Z330" s="53">
        <f t="shared" si="98"/>
        <v>0</v>
      </c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92"/>
      <c r="B331" s="59"/>
      <c r="C331" s="87"/>
      <c r="D331" s="91"/>
      <c r="E331" s="42"/>
      <c r="F331" s="51"/>
      <c r="G331" s="42"/>
      <c r="H331" s="51"/>
      <c r="I331" s="42"/>
      <c r="J331" s="51"/>
      <c r="K331" s="42"/>
      <c r="L331" s="51"/>
      <c r="M331" s="55"/>
      <c r="N331" s="58"/>
      <c r="O331" s="59">
        <v>260</v>
      </c>
      <c r="Q331" s="53" t="str">
        <f t="shared" si="104"/>
        <v>1</v>
      </c>
      <c r="R331" s="53">
        <f t="shared" si="94"/>
        <v>1</v>
      </c>
      <c r="S331" s="53" t="str">
        <f t="shared" si="105"/>
        <v>0</v>
      </c>
      <c r="T331" s="53">
        <f t="shared" si="95"/>
        <v>0</v>
      </c>
      <c r="U331" s="53" t="str">
        <f t="shared" si="106"/>
        <v>0</v>
      </c>
      <c r="V331" s="53">
        <f t="shared" si="96"/>
        <v>0</v>
      </c>
      <c r="W331" s="53" t="str">
        <f t="shared" si="107"/>
        <v>0</v>
      </c>
      <c r="X331" s="53">
        <f t="shared" si="97"/>
        <v>0</v>
      </c>
      <c r="Y331" s="53" t="str">
        <f t="shared" si="108"/>
        <v>0</v>
      </c>
      <c r="Z331" s="53">
        <f t="shared" si="98"/>
        <v>0</v>
      </c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92"/>
      <c r="B332" s="59"/>
      <c r="C332" s="87"/>
      <c r="D332" s="91"/>
      <c r="E332" s="42"/>
      <c r="F332" s="51"/>
      <c r="G332" s="42"/>
      <c r="H332" s="51"/>
      <c r="I332" s="42"/>
      <c r="J332" s="51"/>
      <c r="K332" s="42"/>
      <c r="L332" s="51"/>
      <c r="M332" s="55"/>
      <c r="N332" s="58"/>
      <c r="O332" s="59">
        <v>260</v>
      </c>
      <c r="Q332" s="53" t="str">
        <f t="shared" si="104"/>
        <v>1</v>
      </c>
      <c r="R332" s="53">
        <f t="shared" si="94"/>
        <v>1</v>
      </c>
      <c r="S332" s="53" t="str">
        <f t="shared" si="105"/>
        <v>0</v>
      </c>
      <c r="T332" s="53">
        <f t="shared" si="95"/>
        <v>0</v>
      </c>
      <c r="U332" s="53" t="str">
        <f t="shared" si="106"/>
        <v>0</v>
      </c>
      <c r="V332" s="53">
        <f t="shared" si="96"/>
        <v>0</v>
      </c>
      <c r="W332" s="53" t="str">
        <f t="shared" si="107"/>
        <v>0</v>
      </c>
      <c r="X332" s="53">
        <f t="shared" si="97"/>
        <v>0</v>
      </c>
      <c r="Y332" s="53" t="str">
        <f t="shared" si="108"/>
        <v>0</v>
      </c>
      <c r="Z332" s="53">
        <f t="shared" si="98"/>
        <v>0</v>
      </c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92"/>
      <c r="B333" s="59"/>
      <c r="C333" s="87"/>
      <c r="D333" s="91"/>
      <c r="E333" s="42"/>
      <c r="F333" s="51"/>
      <c r="G333" s="42"/>
      <c r="H333" s="51"/>
      <c r="I333" s="42"/>
      <c r="J333" s="51"/>
      <c r="K333" s="42"/>
      <c r="L333" s="51"/>
      <c r="M333" s="55"/>
      <c r="N333" s="58"/>
      <c r="O333" s="59">
        <v>260</v>
      </c>
      <c r="Q333" s="53" t="str">
        <f t="shared" si="104"/>
        <v>1</v>
      </c>
      <c r="R333" s="53">
        <f t="shared" ref="R333:R396" si="110">Q333*1</f>
        <v>1</v>
      </c>
      <c r="S333" s="53" t="str">
        <f t="shared" si="105"/>
        <v>0</v>
      </c>
      <c r="T333" s="53">
        <f t="shared" ref="T333:T396" si="111">S333*1</f>
        <v>0</v>
      </c>
      <c r="U333" s="53" t="str">
        <f t="shared" si="106"/>
        <v>0</v>
      </c>
      <c r="V333" s="53">
        <f t="shared" ref="V333:V396" si="112">U333*1</f>
        <v>0</v>
      </c>
      <c r="W333" s="53" t="str">
        <f t="shared" si="107"/>
        <v>0</v>
      </c>
      <c r="X333" s="53">
        <f t="shared" ref="X333:X396" si="113">W333*1</f>
        <v>0</v>
      </c>
      <c r="Y333" s="53" t="str">
        <f t="shared" si="108"/>
        <v>0</v>
      </c>
      <c r="Z333" s="53">
        <f t="shared" ref="Z333:Z396" si="114">Y333*1</f>
        <v>0</v>
      </c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92"/>
      <c r="B334" s="59"/>
      <c r="C334" s="87"/>
      <c r="D334" s="91"/>
      <c r="E334" s="42"/>
      <c r="F334" s="51"/>
      <c r="G334" s="42"/>
      <c r="H334" s="51"/>
      <c r="I334" s="42"/>
      <c r="J334" s="51"/>
      <c r="K334" s="42"/>
      <c r="L334" s="51"/>
      <c r="M334" s="55"/>
      <c r="N334" s="58"/>
      <c r="O334" s="59">
        <v>260</v>
      </c>
      <c r="Q334" s="53" t="str">
        <f t="shared" ref="Q334:Q397" si="115">IF(AND(N334&lt;40.5,N334&gt;=0),"1","0")</f>
        <v>1</v>
      </c>
      <c r="R334" s="53">
        <f t="shared" si="110"/>
        <v>1</v>
      </c>
      <c r="S334" s="53" t="str">
        <f t="shared" ref="S334:S397" si="116">IF(AND(N334&lt;80.5,N334&gt;=40.5),"1","0")</f>
        <v>0</v>
      </c>
      <c r="T334" s="53">
        <f t="shared" si="111"/>
        <v>0</v>
      </c>
      <c r="U334" s="53" t="str">
        <f t="shared" ref="U334:U397" si="117">IF(AND(N334&lt;120.5,N334&gt;=80.5),"1","0")</f>
        <v>0</v>
      </c>
      <c r="V334" s="53">
        <f t="shared" si="112"/>
        <v>0</v>
      </c>
      <c r="W334" s="53" t="str">
        <f t="shared" ref="W334:W397" si="118">IF(AND(N334&lt;200.5,N334&gt;=120.5),"1","0")</f>
        <v>0</v>
      </c>
      <c r="X334" s="53">
        <f t="shared" si="113"/>
        <v>0</v>
      </c>
      <c r="Y334" s="53" t="str">
        <f t="shared" ref="Y334:Y397" si="119">IF(AND(N334&lt;999,N334&gt;=200.5),"1","0")</f>
        <v>0</v>
      </c>
      <c r="Z334" s="53">
        <f t="shared" si="114"/>
        <v>0</v>
      </c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92"/>
      <c r="B335" s="59"/>
      <c r="C335" s="87"/>
      <c r="D335" s="91"/>
      <c r="E335" s="42"/>
      <c r="F335" s="51"/>
      <c r="G335" s="42"/>
      <c r="H335" s="51"/>
      <c r="I335" s="42"/>
      <c r="J335" s="51"/>
      <c r="K335" s="42"/>
      <c r="L335" s="51"/>
      <c r="M335" s="55"/>
      <c r="N335" s="58"/>
      <c r="O335" s="59">
        <v>260</v>
      </c>
      <c r="Q335" s="53" t="str">
        <f t="shared" si="115"/>
        <v>1</v>
      </c>
      <c r="R335" s="53">
        <f t="shared" si="110"/>
        <v>1</v>
      </c>
      <c r="S335" s="53" t="str">
        <f t="shared" si="116"/>
        <v>0</v>
      </c>
      <c r="T335" s="53">
        <f t="shared" si="111"/>
        <v>0</v>
      </c>
      <c r="U335" s="53" t="str">
        <f t="shared" si="117"/>
        <v>0</v>
      </c>
      <c r="V335" s="53">
        <f t="shared" si="112"/>
        <v>0</v>
      </c>
      <c r="W335" s="53" t="str">
        <f t="shared" si="118"/>
        <v>0</v>
      </c>
      <c r="X335" s="53">
        <f t="shared" si="113"/>
        <v>0</v>
      </c>
      <c r="Y335" s="53" t="str">
        <f t="shared" si="119"/>
        <v>0</v>
      </c>
      <c r="Z335" s="53">
        <f t="shared" si="114"/>
        <v>0</v>
      </c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92"/>
      <c r="B336" s="59"/>
      <c r="C336" s="87"/>
      <c r="D336" s="91"/>
      <c r="E336" s="42"/>
      <c r="F336" s="51"/>
      <c r="G336" s="42"/>
      <c r="H336" s="51"/>
      <c r="I336" s="42"/>
      <c r="J336" s="51"/>
      <c r="K336" s="42"/>
      <c r="L336" s="51"/>
      <c r="M336" s="55"/>
      <c r="N336" s="58"/>
      <c r="O336" s="59">
        <v>260</v>
      </c>
      <c r="Q336" s="53" t="str">
        <f t="shared" si="115"/>
        <v>1</v>
      </c>
      <c r="R336" s="53">
        <f t="shared" si="110"/>
        <v>1</v>
      </c>
      <c r="S336" s="53" t="str">
        <f t="shared" si="116"/>
        <v>0</v>
      </c>
      <c r="T336" s="53">
        <f t="shared" si="111"/>
        <v>0</v>
      </c>
      <c r="U336" s="53" t="str">
        <f t="shared" si="117"/>
        <v>0</v>
      </c>
      <c r="V336" s="53">
        <f t="shared" si="112"/>
        <v>0</v>
      </c>
      <c r="W336" s="53" t="str">
        <f t="shared" si="118"/>
        <v>0</v>
      </c>
      <c r="X336" s="53">
        <f t="shared" si="113"/>
        <v>0</v>
      </c>
      <c r="Y336" s="53" t="str">
        <f t="shared" si="119"/>
        <v>0</v>
      </c>
      <c r="Z336" s="53">
        <f t="shared" si="114"/>
        <v>0</v>
      </c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92"/>
      <c r="B337" s="59"/>
      <c r="C337" s="87"/>
      <c r="D337" s="91"/>
      <c r="E337" s="42"/>
      <c r="F337" s="51"/>
      <c r="G337" s="42"/>
      <c r="H337" s="51"/>
      <c r="I337" s="42"/>
      <c r="J337" s="51"/>
      <c r="K337" s="42"/>
      <c r="L337" s="51"/>
      <c r="M337" s="55"/>
      <c r="N337" s="58"/>
      <c r="O337" s="59">
        <v>260</v>
      </c>
      <c r="Q337" s="53" t="str">
        <f t="shared" si="115"/>
        <v>1</v>
      </c>
      <c r="R337" s="53">
        <f t="shared" si="110"/>
        <v>1</v>
      </c>
      <c r="S337" s="53" t="str">
        <f t="shared" si="116"/>
        <v>0</v>
      </c>
      <c r="T337" s="53">
        <f t="shared" si="111"/>
        <v>0</v>
      </c>
      <c r="U337" s="53" t="str">
        <f t="shared" si="117"/>
        <v>0</v>
      </c>
      <c r="V337" s="53">
        <f t="shared" si="112"/>
        <v>0</v>
      </c>
      <c r="W337" s="53" t="str">
        <f t="shared" si="118"/>
        <v>0</v>
      </c>
      <c r="X337" s="53">
        <f t="shared" si="113"/>
        <v>0</v>
      </c>
      <c r="Y337" s="53" t="str">
        <f t="shared" si="119"/>
        <v>0</v>
      </c>
      <c r="Z337" s="53">
        <f t="shared" si="114"/>
        <v>0</v>
      </c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92"/>
      <c r="B338" s="59"/>
      <c r="C338" s="87"/>
      <c r="D338" s="91"/>
      <c r="E338" s="42"/>
      <c r="F338" s="51"/>
      <c r="G338" s="42"/>
      <c r="H338" s="51"/>
      <c r="I338" s="42"/>
      <c r="J338" s="51"/>
      <c r="K338" s="42"/>
      <c r="L338" s="51"/>
      <c r="M338" s="55"/>
      <c r="N338" s="58"/>
      <c r="O338" s="59">
        <v>260</v>
      </c>
      <c r="Q338" s="53" t="str">
        <f t="shared" si="115"/>
        <v>1</v>
      </c>
      <c r="R338" s="53">
        <f t="shared" si="110"/>
        <v>1</v>
      </c>
      <c r="S338" s="53" t="str">
        <f t="shared" si="116"/>
        <v>0</v>
      </c>
      <c r="T338" s="53">
        <f t="shared" si="111"/>
        <v>0</v>
      </c>
      <c r="U338" s="53" t="str">
        <f t="shared" si="117"/>
        <v>0</v>
      </c>
      <c r="V338" s="53">
        <f t="shared" si="112"/>
        <v>0</v>
      </c>
      <c r="W338" s="53" t="str">
        <f t="shared" si="118"/>
        <v>0</v>
      </c>
      <c r="X338" s="53">
        <f t="shared" si="113"/>
        <v>0</v>
      </c>
      <c r="Y338" s="53" t="str">
        <f t="shared" si="119"/>
        <v>0</v>
      </c>
      <c r="Z338" s="53">
        <f t="shared" si="114"/>
        <v>0</v>
      </c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92"/>
      <c r="B339" s="59"/>
      <c r="C339" s="87"/>
      <c r="D339" s="91"/>
      <c r="E339" s="42"/>
      <c r="F339" s="51"/>
      <c r="G339" s="42"/>
      <c r="H339" s="51"/>
      <c r="I339" s="42"/>
      <c r="J339" s="51"/>
      <c r="K339" s="42"/>
      <c r="L339" s="51"/>
      <c r="M339" s="55"/>
      <c r="N339" s="58"/>
      <c r="O339" s="59">
        <v>260</v>
      </c>
      <c r="Q339" s="53" t="str">
        <f t="shared" si="115"/>
        <v>1</v>
      </c>
      <c r="R339" s="53">
        <f t="shared" si="110"/>
        <v>1</v>
      </c>
      <c r="S339" s="53" t="str">
        <f t="shared" si="116"/>
        <v>0</v>
      </c>
      <c r="T339" s="53">
        <f t="shared" si="111"/>
        <v>0</v>
      </c>
      <c r="U339" s="53" t="str">
        <f t="shared" si="117"/>
        <v>0</v>
      </c>
      <c r="V339" s="53">
        <f t="shared" si="112"/>
        <v>0</v>
      </c>
      <c r="W339" s="53" t="str">
        <f t="shared" si="118"/>
        <v>0</v>
      </c>
      <c r="X339" s="53">
        <f t="shared" si="113"/>
        <v>0</v>
      </c>
      <c r="Y339" s="53" t="str">
        <f t="shared" si="119"/>
        <v>0</v>
      </c>
      <c r="Z339" s="53">
        <f t="shared" si="114"/>
        <v>0</v>
      </c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92"/>
      <c r="B340" s="59"/>
      <c r="C340" s="87"/>
      <c r="D340" s="91"/>
      <c r="E340" s="42"/>
      <c r="F340" s="51"/>
      <c r="G340" s="42"/>
      <c r="H340" s="51"/>
      <c r="I340" s="42"/>
      <c r="J340" s="51"/>
      <c r="K340" s="42"/>
      <c r="L340" s="51"/>
      <c r="M340" s="55"/>
      <c r="N340" s="58"/>
      <c r="O340" s="59">
        <v>260</v>
      </c>
      <c r="Q340" s="53" t="str">
        <f t="shared" si="115"/>
        <v>1</v>
      </c>
      <c r="R340" s="53">
        <f t="shared" si="110"/>
        <v>1</v>
      </c>
      <c r="S340" s="53" t="str">
        <f t="shared" si="116"/>
        <v>0</v>
      </c>
      <c r="T340" s="53">
        <f t="shared" si="111"/>
        <v>0</v>
      </c>
      <c r="U340" s="53" t="str">
        <f t="shared" si="117"/>
        <v>0</v>
      </c>
      <c r="V340" s="53">
        <f t="shared" si="112"/>
        <v>0</v>
      </c>
      <c r="W340" s="53" t="str">
        <f t="shared" si="118"/>
        <v>0</v>
      </c>
      <c r="X340" s="53">
        <f t="shared" si="113"/>
        <v>0</v>
      </c>
      <c r="Y340" s="53" t="str">
        <f t="shared" si="119"/>
        <v>0</v>
      </c>
      <c r="Z340" s="53">
        <f t="shared" si="114"/>
        <v>0</v>
      </c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92"/>
      <c r="B341" s="59"/>
      <c r="C341" s="87"/>
      <c r="D341" s="91"/>
      <c r="E341" s="42"/>
      <c r="F341" s="51"/>
      <c r="G341" s="42"/>
      <c r="H341" s="51"/>
      <c r="I341" s="42"/>
      <c r="J341" s="51"/>
      <c r="K341" s="42"/>
      <c r="L341" s="51"/>
      <c r="M341" s="55"/>
      <c r="N341" s="58"/>
      <c r="O341" s="59">
        <v>260</v>
      </c>
      <c r="Q341" s="53" t="str">
        <f t="shared" si="115"/>
        <v>1</v>
      </c>
      <c r="R341" s="53">
        <f t="shared" si="110"/>
        <v>1</v>
      </c>
      <c r="S341" s="53" t="str">
        <f t="shared" si="116"/>
        <v>0</v>
      </c>
      <c r="T341" s="53">
        <f t="shared" si="111"/>
        <v>0</v>
      </c>
      <c r="U341" s="53" t="str">
        <f t="shared" si="117"/>
        <v>0</v>
      </c>
      <c r="V341" s="53">
        <f t="shared" si="112"/>
        <v>0</v>
      </c>
      <c r="W341" s="53" t="str">
        <f t="shared" si="118"/>
        <v>0</v>
      </c>
      <c r="X341" s="53">
        <f t="shared" si="113"/>
        <v>0</v>
      </c>
      <c r="Y341" s="53" t="str">
        <f t="shared" si="119"/>
        <v>0</v>
      </c>
      <c r="Z341" s="53">
        <f t="shared" si="114"/>
        <v>0</v>
      </c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92"/>
      <c r="B342" s="59"/>
      <c r="C342" s="87"/>
      <c r="D342" s="91"/>
      <c r="E342" s="42"/>
      <c r="F342" s="51"/>
      <c r="G342" s="42"/>
      <c r="H342" s="51"/>
      <c r="I342" s="42"/>
      <c r="J342" s="51"/>
      <c r="K342" s="42"/>
      <c r="L342" s="51"/>
      <c r="M342" s="55"/>
      <c r="N342" s="58"/>
      <c r="O342" s="59">
        <v>260</v>
      </c>
      <c r="Q342" s="53" t="str">
        <f t="shared" si="115"/>
        <v>1</v>
      </c>
      <c r="R342" s="53">
        <f t="shared" si="110"/>
        <v>1</v>
      </c>
      <c r="S342" s="53" t="str">
        <f t="shared" si="116"/>
        <v>0</v>
      </c>
      <c r="T342" s="53">
        <f t="shared" si="111"/>
        <v>0</v>
      </c>
      <c r="U342" s="53" t="str">
        <f t="shared" si="117"/>
        <v>0</v>
      </c>
      <c r="V342" s="53">
        <f t="shared" si="112"/>
        <v>0</v>
      </c>
      <c r="W342" s="53" t="str">
        <f t="shared" si="118"/>
        <v>0</v>
      </c>
      <c r="X342" s="53">
        <f t="shared" si="113"/>
        <v>0</v>
      </c>
      <c r="Y342" s="53" t="str">
        <f t="shared" si="119"/>
        <v>0</v>
      </c>
      <c r="Z342" s="53">
        <f t="shared" si="114"/>
        <v>0</v>
      </c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92"/>
      <c r="B343" s="59"/>
      <c r="C343" s="87"/>
      <c r="D343" s="91"/>
      <c r="E343" s="42"/>
      <c r="F343" s="51"/>
      <c r="G343" s="42"/>
      <c r="H343" s="51"/>
      <c r="I343" s="42"/>
      <c r="J343" s="51"/>
      <c r="K343" s="42"/>
      <c r="L343" s="51"/>
      <c r="M343" s="55"/>
      <c r="N343" s="58"/>
      <c r="O343" s="59">
        <v>260</v>
      </c>
      <c r="Q343" s="53" t="str">
        <f t="shared" si="115"/>
        <v>1</v>
      </c>
      <c r="R343" s="53">
        <f t="shared" si="110"/>
        <v>1</v>
      </c>
      <c r="S343" s="53" t="str">
        <f t="shared" si="116"/>
        <v>0</v>
      </c>
      <c r="T343" s="53">
        <f t="shared" si="111"/>
        <v>0</v>
      </c>
      <c r="U343" s="53" t="str">
        <f t="shared" si="117"/>
        <v>0</v>
      </c>
      <c r="V343" s="53">
        <f t="shared" si="112"/>
        <v>0</v>
      </c>
      <c r="W343" s="53" t="str">
        <f t="shared" si="118"/>
        <v>0</v>
      </c>
      <c r="X343" s="53">
        <f t="shared" si="113"/>
        <v>0</v>
      </c>
      <c r="Y343" s="53" t="str">
        <f t="shared" si="119"/>
        <v>0</v>
      </c>
      <c r="Z343" s="53">
        <f t="shared" si="114"/>
        <v>0</v>
      </c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92"/>
      <c r="B344" s="59"/>
      <c r="C344" s="87"/>
      <c r="D344" s="91"/>
      <c r="E344" s="42"/>
      <c r="F344" s="51"/>
      <c r="G344" s="42"/>
      <c r="H344" s="51"/>
      <c r="I344" s="42"/>
      <c r="J344" s="51"/>
      <c r="K344" s="42"/>
      <c r="L344" s="51"/>
      <c r="M344" s="55"/>
      <c r="N344" s="58"/>
      <c r="O344" s="59">
        <v>260</v>
      </c>
      <c r="Q344" s="53" t="str">
        <f t="shared" si="115"/>
        <v>1</v>
      </c>
      <c r="R344" s="53">
        <f t="shared" si="110"/>
        <v>1</v>
      </c>
      <c r="S344" s="53" t="str">
        <f t="shared" si="116"/>
        <v>0</v>
      </c>
      <c r="T344" s="53">
        <f t="shared" si="111"/>
        <v>0</v>
      </c>
      <c r="U344" s="53" t="str">
        <f t="shared" si="117"/>
        <v>0</v>
      </c>
      <c r="V344" s="53">
        <f t="shared" si="112"/>
        <v>0</v>
      </c>
      <c r="W344" s="53" t="str">
        <f t="shared" si="118"/>
        <v>0</v>
      </c>
      <c r="X344" s="53">
        <f t="shared" si="113"/>
        <v>0</v>
      </c>
      <c r="Y344" s="53" t="str">
        <f t="shared" si="119"/>
        <v>0</v>
      </c>
      <c r="Z344" s="53">
        <f t="shared" si="114"/>
        <v>0</v>
      </c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92"/>
      <c r="B345" s="59"/>
      <c r="C345" s="87"/>
      <c r="D345" s="91"/>
      <c r="E345" s="42"/>
      <c r="F345" s="51"/>
      <c r="G345" s="42"/>
      <c r="H345" s="51"/>
      <c r="I345" s="42"/>
      <c r="J345" s="51"/>
      <c r="K345" s="42"/>
      <c r="L345" s="51"/>
      <c r="M345" s="55"/>
      <c r="N345" s="58"/>
      <c r="O345" s="59">
        <v>260</v>
      </c>
      <c r="Q345" s="53" t="str">
        <f t="shared" si="115"/>
        <v>1</v>
      </c>
      <c r="R345" s="53">
        <f t="shared" si="110"/>
        <v>1</v>
      </c>
      <c r="S345" s="53" t="str">
        <f t="shared" si="116"/>
        <v>0</v>
      </c>
      <c r="T345" s="53">
        <f t="shared" si="111"/>
        <v>0</v>
      </c>
      <c r="U345" s="53" t="str">
        <f t="shared" si="117"/>
        <v>0</v>
      </c>
      <c r="V345" s="53">
        <f t="shared" si="112"/>
        <v>0</v>
      </c>
      <c r="W345" s="53" t="str">
        <f t="shared" si="118"/>
        <v>0</v>
      </c>
      <c r="X345" s="53">
        <f t="shared" si="113"/>
        <v>0</v>
      </c>
      <c r="Y345" s="53" t="str">
        <f t="shared" si="119"/>
        <v>0</v>
      </c>
      <c r="Z345" s="53">
        <f t="shared" si="114"/>
        <v>0</v>
      </c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92"/>
      <c r="B346" s="59"/>
      <c r="C346" s="87"/>
      <c r="D346" s="91"/>
      <c r="E346" s="42"/>
      <c r="F346" s="51"/>
      <c r="G346" s="42"/>
      <c r="H346" s="51"/>
      <c r="I346" s="42"/>
      <c r="J346" s="51"/>
      <c r="K346" s="42"/>
      <c r="L346" s="51"/>
      <c r="M346" s="55"/>
      <c r="N346" s="58"/>
      <c r="O346" s="59">
        <v>260</v>
      </c>
      <c r="Q346" s="53" t="str">
        <f t="shared" si="115"/>
        <v>1</v>
      </c>
      <c r="R346" s="53">
        <f t="shared" si="110"/>
        <v>1</v>
      </c>
      <c r="S346" s="53" t="str">
        <f t="shared" si="116"/>
        <v>0</v>
      </c>
      <c r="T346" s="53">
        <f t="shared" si="111"/>
        <v>0</v>
      </c>
      <c r="U346" s="53" t="str">
        <f t="shared" si="117"/>
        <v>0</v>
      </c>
      <c r="V346" s="53">
        <f t="shared" si="112"/>
        <v>0</v>
      </c>
      <c r="W346" s="53" t="str">
        <f t="shared" si="118"/>
        <v>0</v>
      </c>
      <c r="X346" s="53">
        <f t="shared" si="113"/>
        <v>0</v>
      </c>
      <c r="Y346" s="53" t="str">
        <f t="shared" si="119"/>
        <v>0</v>
      </c>
      <c r="Z346" s="53">
        <f t="shared" si="114"/>
        <v>0</v>
      </c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92"/>
      <c r="B347" s="59"/>
      <c r="C347" s="87"/>
      <c r="D347" s="91"/>
      <c r="E347" s="42"/>
      <c r="F347" s="51"/>
      <c r="G347" s="42"/>
      <c r="H347" s="51"/>
      <c r="I347" s="42"/>
      <c r="J347" s="51"/>
      <c r="K347" s="42"/>
      <c r="L347" s="51"/>
      <c r="M347" s="55"/>
      <c r="N347" s="58"/>
      <c r="O347" s="59">
        <v>260</v>
      </c>
      <c r="Q347" s="53" t="str">
        <f t="shared" si="115"/>
        <v>1</v>
      </c>
      <c r="R347" s="53">
        <f t="shared" si="110"/>
        <v>1</v>
      </c>
      <c r="S347" s="53" t="str">
        <f t="shared" si="116"/>
        <v>0</v>
      </c>
      <c r="T347" s="53">
        <f t="shared" si="111"/>
        <v>0</v>
      </c>
      <c r="U347" s="53" t="str">
        <f t="shared" si="117"/>
        <v>0</v>
      </c>
      <c r="V347" s="53">
        <f t="shared" si="112"/>
        <v>0</v>
      </c>
      <c r="W347" s="53" t="str">
        <f t="shared" si="118"/>
        <v>0</v>
      </c>
      <c r="X347" s="53">
        <f t="shared" si="113"/>
        <v>0</v>
      </c>
      <c r="Y347" s="53" t="str">
        <f t="shared" si="119"/>
        <v>0</v>
      </c>
      <c r="Z347" s="53">
        <f t="shared" si="114"/>
        <v>0</v>
      </c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92"/>
      <c r="B348" s="59"/>
      <c r="C348" s="87"/>
      <c r="D348" s="91"/>
      <c r="E348" s="42"/>
      <c r="F348" s="51"/>
      <c r="G348" s="42"/>
      <c r="H348" s="51"/>
      <c r="I348" s="42"/>
      <c r="J348" s="51"/>
      <c r="K348" s="42"/>
      <c r="L348" s="51"/>
      <c r="M348" s="55"/>
      <c r="N348" s="58"/>
      <c r="O348" s="59">
        <v>260</v>
      </c>
      <c r="Q348" s="53" t="str">
        <f t="shared" si="115"/>
        <v>1</v>
      </c>
      <c r="R348" s="53">
        <f t="shared" si="110"/>
        <v>1</v>
      </c>
      <c r="S348" s="53" t="str">
        <f t="shared" si="116"/>
        <v>0</v>
      </c>
      <c r="T348" s="53">
        <f t="shared" si="111"/>
        <v>0</v>
      </c>
      <c r="U348" s="53" t="str">
        <f t="shared" si="117"/>
        <v>0</v>
      </c>
      <c r="V348" s="53">
        <f t="shared" si="112"/>
        <v>0</v>
      </c>
      <c r="W348" s="53" t="str">
        <f t="shared" si="118"/>
        <v>0</v>
      </c>
      <c r="X348" s="53">
        <f t="shared" si="113"/>
        <v>0</v>
      </c>
      <c r="Y348" s="53" t="str">
        <f t="shared" si="119"/>
        <v>0</v>
      </c>
      <c r="Z348" s="53">
        <f t="shared" si="114"/>
        <v>0</v>
      </c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92"/>
      <c r="B349" s="59"/>
      <c r="C349" s="87"/>
      <c r="D349" s="91"/>
      <c r="E349" s="42"/>
      <c r="F349" s="51"/>
      <c r="G349" s="42"/>
      <c r="H349" s="51"/>
      <c r="I349" s="42"/>
      <c r="J349" s="51"/>
      <c r="K349" s="42"/>
      <c r="L349" s="51"/>
      <c r="M349" s="55"/>
      <c r="N349" s="58"/>
      <c r="O349" s="59">
        <v>260</v>
      </c>
      <c r="Q349" s="53" t="str">
        <f t="shared" si="115"/>
        <v>1</v>
      </c>
      <c r="R349" s="53">
        <f t="shared" si="110"/>
        <v>1</v>
      </c>
      <c r="S349" s="53" t="str">
        <f t="shared" si="116"/>
        <v>0</v>
      </c>
      <c r="T349" s="53">
        <f t="shared" si="111"/>
        <v>0</v>
      </c>
      <c r="U349" s="53" t="str">
        <f t="shared" si="117"/>
        <v>0</v>
      </c>
      <c r="V349" s="53">
        <f t="shared" si="112"/>
        <v>0</v>
      </c>
      <c r="W349" s="53" t="str">
        <f t="shared" si="118"/>
        <v>0</v>
      </c>
      <c r="X349" s="53">
        <f t="shared" si="113"/>
        <v>0</v>
      </c>
      <c r="Y349" s="53" t="str">
        <f t="shared" si="119"/>
        <v>0</v>
      </c>
      <c r="Z349" s="53">
        <f t="shared" si="114"/>
        <v>0</v>
      </c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92"/>
      <c r="B350" s="59"/>
      <c r="C350" s="87"/>
      <c r="D350" s="91"/>
      <c r="E350" s="42"/>
      <c r="F350" s="51"/>
      <c r="G350" s="42"/>
      <c r="H350" s="51"/>
      <c r="I350" s="42"/>
      <c r="J350" s="51"/>
      <c r="K350" s="42"/>
      <c r="L350" s="51"/>
      <c r="M350" s="55"/>
      <c r="N350" s="58"/>
      <c r="O350" s="59">
        <v>260</v>
      </c>
      <c r="Q350" s="53" t="str">
        <f t="shared" si="115"/>
        <v>1</v>
      </c>
      <c r="R350" s="53">
        <f t="shared" si="110"/>
        <v>1</v>
      </c>
      <c r="S350" s="53" t="str">
        <f t="shared" si="116"/>
        <v>0</v>
      </c>
      <c r="T350" s="53">
        <f t="shared" si="111"/>
        <v>0</v>
      </c>
      <c r="U350" s="53" t="str">
        <f t="shared" si="117"/>
        <v>0</v>
      </c>
      <c r="V350" s="53">
        <f t="shared" si="112"/>
        <v>0</v>
      </c>
      <c r="W350" s="53" t="str">
        <f t="shared" si="118"/>
        <v>0</v>
      </c>
      <c r="X350" s="53">
        <f t="shared" si="113"/>
        <v>0</v>
      </c>
      <c r="Y350" s="53" t="str">
        <f t="shared" si="119"/>
        <v>0</v>
      </c>
      <c r="Z350" s="53">
        <f t="shared" si="114"/>
        <v>0</v>
      </c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92"/>
      <c r="B351" s="59"/>
      <c r="C351" s="87"/>
      <c r="D351" s="91"/>
      <c r="E351" s="42"/>
      <c r="F351" s="51"/>
      <c r="G351" s="42"/>
      <c r="H351" s="51"/>
      <c r="I351" s="42"/>
      <c r="J351" s="51"/>
      <c r="K351" s="42"/>
      <c r="L351" s="51"/>
      <c r="M351" s="55"/>
      <c r="N351" s="58"/>
      <c r="O351" s="59">
        <v>260</v>
      </c>
      <c r="Q351" s="53" t="str">
        <f t="shared" si="115"/>
        <v>1</v>
      </c>
      <c r="R351" s="53">
        <f t="shared" si="110"/>
        <v>1</v>
      </c>
      <c r="S351" s="53" t="str">
        <f t="shared" si="116"/>
        <v>0</v>
      </c>
      <c r="T351" s="53">
        <f t="shared" si="111"/>
        <v>0</v>
      </c>
      <c r="U351" s="53" t="str">
        <f t="shared" si="117"/>
        <v>0</v>
      </c>
      <c r="V351" s="53">
        <f t="shared" si="112"/>
        <v>0</v>
      </c>
      <c r="W351" s="53" t="str">
        <f t="shared" si="118"/>
        <v>0</v>
      </c>
      <c r="X351" s="53">
        <f t="shared" si="113"/>
        <v>0</v>
      </c>
      <c r="Y351" s="53" t="str">
        <f t="shared" si="119"/>
        <v>0</v>
      </c>
      <c r="Z351" s="53">
        <f t="shared" si="114"/>
        <v>0</v>
      </c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92"/>
      <c r="B352" s="59"/>
      <c r="C352" s="87"/>
      <c r="D352" s="91"/>
      <c r="E352" s="42"/>
      <c r="F352" s="51"/>
      <c r="G352" s="42"/>
      <c r="H352" s="51"/>
      <c r="I352" s="42"/>
      <c r="J352" s="51"/>
      <c r="K352" s="42"/>
      <c r="L352" s="51"/>
      <c r="M352" s="55"/>
      <c r="N352" s="58"/>
      <c r="O352" s="59">
        <v>260</v>
      </c>
      <c r="Q352" s="53" t="str">
        <f t="shared" si="115"/>
        <v>1</v>
      </c>
      <c r="R352" s="53">
        <f t="shared" si="110"/>
        <v>1</v>
      </c>
      <c r="S352" s="53" t="str">
        <f t="shared" si="116"/>
        <v>0</v>
      </c>
      <c r="T352" s="53">
        <f t="shared" si="111"/>
        <v>0</v>
      </c>
      <c r="U352" s="53" t="str">
        <f t="shared" si="117"/>
        <v>0</v>
      </c>
      <c r="V352" s="53">
        <f t="shared" si="112"/>
        <v>0</v>
      </c>
      <c r="W352" s="53" t="str">
        <f t="shared" si="118"/>
        <v>0</v>
      </c>
      <c r="X352" s="53">
        <f t="shared" si="113"/>
        <v>0</v>
      </c>
      <c r="Y352" s="53" t="str">
        <f t="shared" si="119"/>
        <v>0</v>
      </c>
      <c r="Z352" s="53">
        <f t="shared" si="114"/>
        <v>0</v>
      </c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92"/>
      <c r="B353" s="59"/>
      <c r="C353" s="87"/>
      <c r="D353" s="91"/>
      <c r="E353" s="42"/>
      <c r="F353" s="51"/>
      <c r="G353" s="42"/>
      <c r="H353" s="51"/>
      <c r="I353" s="42"/>
      <c r="J353" s="51"/>
      <c r="K353" s="42"/>
      <c r="L353" s="51"/>
      <c r="M353" s="55"/>
      <c r="N353" s="58"/>
      <c r="O353" s="59">
        <v>260</v>
      </c>
      <c r="Q353" s="53" t="str">
        <f t="shared" si="115"/>
        <v>1</v>
      </c>
      <c r="R353" s="53">
        <f t="shared" si="110"/>
        <v>1</v>
      </c>
      <c r="S353" s="53" t="str">
        <f t="shared" si="116"/>
        <v>0</v>
      </c>
      <c r="T353" s="53">
        <f t="shared" si="111"/>
        <v>0</v>
      </c>
      <c r="U353" s="53" t="str">
        <f t="shared" si="117"/>
        <v>0</v>
      </c>
      <c r="V353" s="53">
        <f t="shared" si="112"/>
        <v>0</v>
      </c>
      <c r="W353" s="53" t="str">
        <f t="shared" si="118"/>
        <v>0</v>
      </c>
      <c r="X353" s="53">
        <f t="shared" si="113"/>
        <v>0</v>
      </c>
      <c r="Y353" s="53" t="str">
        <f t="shared" si="119"/>
        <v>0</v>
      </c>
      <c r="Z353" s="53">
        <f t="shared" si="114"/>
        <v>0</v>
      </c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92"/>
      <c r="B354" s="59"/>
      <c r="C354" s="87"/>
      <c r="D354" s="91"/>
      <c r="E354" s="42"/>
      <c r="F354" s="51"/>
      <c r="G354" s="42"/>
      <c r="H354" s="51"/>
      <c r="I354" s="42"/>
      <c r="J354" s="51"/>
      <c r="K354" s="42"/>
      <c r="L354" s="51"/>
      <c r="M354" s="55"/>
      <c r="N354" s="58"/>
      <c r="O354" s="59">
        <v>260</v>
      </c>
      <c r="Q354" s="53" t="str">
        <f t="shared" si="115"/>
        <v>1</v>
      </c>
      <c r="R354" s="53">
        <f t="shared" si="110"/>
        <v>1</v>
      </c>
      <c r="S354" s="53" t="str">
        <f t="shared" si="116"/>
        <v>0</v>
      </c>
      <c r="T354" s="53">
        <f t="shared" si="111"/>
        <v>0</v>
      </c>
      <c r="U354" s="53" t="str">
        <f t="shared" si="117"/>
        <v>0</v>
      </c>
      <c r="V354" s="53">
        <f t="shared" si="112"/>
        <v>0</v>
      </c>
      <c r="W354" s="53" t="str">
        <f t="shared" si="118"/>
        <v>0</v>
      </c>
      <c r="X354" s="53">
        <f t="shared" si="113"/>
        <v>0</v>
      </c>
      <c r="Y354" s="53" t="str">
        <f t="shared" si="119"/>
        <v>0</v>
      </c>
      <c r="Z354" s="53">
        <f t="shared" si="114"/>
        <v>0</v>
      </c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92"/>
      <c r="B355" s="59"/>
      <c r="C355" s="87"/>
      <c r="D355" s="91"/>
      <c r="E355" s="42"/>
      <c r="F355" s="51"/>
      <c r="G355" s="42"/>
      <c r="H355" s="51"/>
      <c r="I355" s="42"/>
      <c r="J355" s="51"/>
      <c r="K355" s="42"/>
      <c r="L355" s="51"/>
      <c r="M355" s="55"/>
      <c r="N355" s="58"/>
      <c r="O355" s="59">
        <v>260</v>
      </c>
      <c r="Q355" s="53" t="str">
        <f t="shared" si="115"/>
        <v>1</v>
      </c>
      <c r="R355" s="53">
        <f t="shared" si="110"/>
        <v>1</v>
      </c>
      <c r="S355" s="53" t="str">
        <f t="shared" si="116"/>
        <v>0</v>
      </c>
      <c r="T355" s="53">
        <f t="shared" si="111"/>
        <v>0</v>
      </c>
      <c r="U355" s="53" t="str">
        <f t="shared" si="117"/>
        <v>0</v>
      </c>
      <c r="V355" s="53">
        <f t="shared" si="112"/>
        <v>0</v>
      </c>
      <c r="W355" s="53" t="str">
        <f t="shared" si="118"/>
        <v>0</v>
      </c>
      <c r="X355" s="53">
        <f t="shared" si="113"/>
        <v>0</v>
      </c>
      <c r="Y355" s="53" t="str">
        <f t="shared" si="119"/>
        <v>0</v>
      </c>
      <c r="Z355" s="53">
        <f t="shared" si="114"/>
        <v>0</v>
      </c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92"/>
      <c r="B356" s="59"/>
      <c r="C356" s="87"/>
      <c r="D356" s="91"/>
      <c r="E356" s="42"/>
      <c r="F356" s="51"/>
      <c r="G356" s="42"/>
      <c r="H356" s="51"/>
      <c r="I356" s="42"/>
      <c r="J356" s="51"/>
      <c r="K356" s="42"/>
      <c r="L356" s="51"/>
      <c r="M356" s="55"/>
      <c r="N356" s="58"/>
      <c r="O356" s="59">
        <v>260</v>
      </c>
      <c r="Q356" s="53" t="str">
        <f t="shared" si="115"/>
        <v>1</v>
      </c>
      <c r="R356" s="53">
        <f t="shared" si="110"/>
        <v>1</v>
      </c>
      <c r="S356" s="53" t="str">
        <f t="shared" si="116"/>
        <v>0</v>
      </c>
      <c r="T356" s="53">
        <f t="shared" si="111"/>
        <v>0</v>
      </c>
      <c r="U356" s="53" t="str">
        <f t="shared" si="117"/>
        <v>0</v>
      </c>
      <c r="V356" s="53">
        <f t="shared" si="112"/>
        <v>0</v>
      </c>
      <c r="W356" s="53" t="str">
        <f t="shared" si="118"/>
        <v>0</v>
      </c>
      <c r="X356" s="53">
        <f t="shared" si="113"/>
        <v>0</v>
      </c>
      <c r="Y356" s="53" t="str">
        <f t="shared" si="119"/>
        <v>0</v>
      </c>
      <c r="Z356" s="53">
        <f t="shared" si="114"/>
        <v>0</v>
      </c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92"/>
      <c r="B357" s="59"/>
      <c r="C357" s="87"/>
      <c r="D357" s="91"/>
      <c r="E357" s="42"/>
      <c r="F357" s="51"/>
      <c r="G357" s="42"/>
      <c r="H357" s="51"/>
      <c r="I357" s="42"/>
      <c r="J357" s="51"/>
      <c r="K357" s="42"/>
      <c r="L357" s="51"/>
      <c r="M357" s="55"/>
      <c r="N357" s="58"/>
      <c r="O357" s="59">
        <v>260</v>
      </c>
      <c r="Q357" s="53" t="str">
        <f t="shared" si="115"/>
        <v>1</v>
      </c>
      <c r="R357" s="53">
        <f t="shared" si="110"/>
        <v>1</v>
      </c>
      <c r="S357" s="53" t="str">
        <f t="shared" si="116"/>
        <v>0</v>
      </c>
      <c r="T357" s="53">
        <f t="shared" si="111"/>
        <v>0</v>
      </c>
      <c r="U357" s="53" t="str">
        <f t="shared" si="117"/>
        <v>0</v>
      </c>
      <c r="V357" s="53">
        <f t="shared" si="112"/>
        <v>0</v>
      </c>
      <c r="W357" s="53" t="str">
        <f t="shared" si="118"/>
        <v>0</v>
      </c>
      <c r="X357" s="53">
        <f t="shared" si="113"/>
        <v>0</v>
      </c>
      <c r="Y357" s="53" t="str">
        <f t="shared" si="119"/>
        <v>0</v>
      </c>
      <c r="Z357" s="53">
        <f t="shared" si="114"/>
        <v>0</v>
      </c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92"/>
      <c r="B358" s="59"/>
      <c r="C358" s="87"/>
      <c r="D358" s="91"/>
      <c r="E358" s="42"/>
      <c r="F358" s="51"/>
      <c r="G358" s="42"/>
      <c r="H358" s="51"/>
      <c r="I358" s="42"/>
      <c r="J358" s="51"/>
      <c r="K358" s="42"/>
      <c r="L358" s="51"/>
      <c r="M358" s="55"/>
      <c r="N358" s="58"/>
      <c r="O358" s="59">
        <v>260</v>
      </c>
      <c r="Q358" s="53" t="str">
        <f t="shared" si="115"/>
        <v>1</v>
      </c>
      <c r="R358" s="53">
        <f t="shared" si="110"/>
        <v>1</v>
      </c>
      <c r="S358" s="53" t="str">
        <f t="shared" si="116"/>
        <v>0</v>
      </c>
      <c r="T358" s="53">
        <f t="shared" si="111"/>
        <v>0</v>
      </c>
      <c r="U358" s="53" t="str">
        <f t="shared" si="117"/>
        <v>0</v>
      </c>
      <c r="V358" s="53">
        <f t="shared" si="112"/>
        <v>0</v>
      </c>
      <c r="W358" s="53" t="str">
        <f t="shared" si="118"/>
        <v>0</v>
      </c>
      <c r="X358" s="53">
        <f t="shared" si="113"/>
        <v>0</v>
      </c>
      <c r="Y358" s="53" t="str">
        <f t="shared" si="119"/>
        <v>0</v>
      </c>
      <c r="Z358" s="53">
        <f t="shared" si="114"/>
        <v>0</v>
      </c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92"/>
      <c r="B359" s="59"/>
      <c r="C359" s="87"/>
      <c r="D359" s="91"/>
      <c r="E359" s="42"/>
      <c r="F359" s="51"/>
      <c r="G359" s="42"/>
      <c r="H359" s="51"/>
      <c r="I359" s="42"/>
      <c r="J359" s="51"/>
      <c r="K359" s="42"/>
      <c r="L359" s="51"/>
      <c r="M359" s="55"/>
      <c r="N359" s="58"/>
      <c r="O359" s="59">
        <v>260</v>
      </c>
      <c r="Q359" s="53" t="str">
        <f t="shared" si="115"/>
        <v>1</v>
      </c>
      <c r="R359" s="53">
        <f t="shared" si="110"/>
        <v>1</v>
      </c>
      <c r="S359" s="53" t="str">
        <f t="shared" si="116"/>
        <v>0</v>
      </c>
      <c r="T359" s="53">
        <f t="shared" si="111"/>
        <v>0</v>
      </c>
      <c r="U359" s="53" t="str">
        <f t="shared" si="117"/>
        <v>0</v>
      </c>
      <c r="V359" s="53">
        <f t="shared" si="112"/>
        <v>0</v>
      </c>
      <c r="W359" s="53" t="str">
        <f t="shared" si="118"/>
        <v>0</v>
      </c>
      <c r="X359" s="53">
        <f t="shared" si="113"/>
        <v>0</v>
      </c>
      <c r="Y359" s="53" t="str">
        <f t="shared" si="119"/>
        <v>0</v>
      </c>
      <c r="Z359" s="53">
        <f t="shared" si="114"/>
        <v>0</v>
      </c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92"/>
      <c r="B360" s="59"/>
      <c r="C360" s="87"/>
      <c r="D360" s="91"/>
      <c r="E360" s="42"/>
      <c r="F360" s="51"/>
      <c r="G360" s="42"/>
      <c r="H360" s="51"/>
      <c r="I360" s="42"/>
      <c r="J360" s="51"/>
      <c r="K360" s="42"/>
      <c r="L360" s="51"/>
      <c r="M360" s="55"/>
      <c r="N360" s="58"/>
      <c r="O360" s="59">
        <v>260</v>
      </c>
      <c r="Q360" s="53" t="str">
        <f t="shared" si="115"/>
        <v>1</v>
      </c>
      <c r="R360" s="53">
        <f t="shared" si="110"/>
        <v>1</v>
      </c>
      <c r="S360" s="53" t="str">
        <f t="shared" si="116"/>
        <v>0</v>
      </c>
      <c r="T360" s="53">
        <f t="shared" si="111"/>
        <v>0</v>
      </c>
      <c r="U360" s="53" t="str">
        <f t="shared" si="117"/>
        <v>0</v>
      </c>
      <c r="V360" s="53">
        <f t="shared" si="112"/>
        <v>0</v>
      </c>
      <c r="W360" s="53" t="str">
        <f t="shared" si="118"/>
        <v>0</v>
      </c>
      <c r="X360" s="53">
        <f t="shared" si="113"/>
        <v>0</v>
      </c>
      <c r="Y360" s="53" t="str">
        <f t="shared" si="119"/>
        <v>0</v>
      </c>
      <c r="Z360" s="53">
        <f t="shared" si="114"/>
        <v>0</v>
      </c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92"/>
      <c r="B361" s="59"/>
      <c r="C361" s="87"/>
      <c r="D361" s="91"/>
      <c r="E361" s="42"/>
      <c r="F361" s="51"/>
      <c r="G361" s="42"/>
      <c r="H361" s="51"/>
      <c r="I361" s="42"/>
      <c r="J361" s="51"/>
      <c r="K361" s="42"/>
      <c r="L361" s="51"/>
      <c r="M361" s="55"/>
      <c r="N361" s="58"/>
      <c r="O361" s="59">
        <v>260</v>
      </c>
      <c r="Q361" s="53" t="str">
        <f t="shared" si="115"/>
        <v>1</v>
      </c>
      <c r="R361" s="53">
        <f t="shared" si="110"/>
        <v>1</v>
      </c>
      <c r="S361" s="53" t="str">
        <f t="shared" si="116"/>
        <v>0</v>
      </c>
      <c r="T361" s="53">
        <f t="shared" si="111"/>
        <v>0</v>
      </c>
      <c r="U361" s="53" t="str">
        <f t="shared" si="117"/>
        <v>0</v>
      </c>
      <c r="V361" s="53">
        <f t="shared" si="112"/>
        <v>0</v>
      </c>
      <c r="W361" s="53" t="str">
        <f t="shared" si="118"/>
        <v>0</v>
      </c>
      <c r="X361" s="53">
        <f t="shared" si="113"/>
        <v>0</v>
      </c>
      <c r="Y361" s="53" t="str">
        <f t="shared" si="119"/>
        <v>0</v>
      </c>
      <c r="Z361" s="53">
        <f t="shared" si="114"/>
        <v>0</v>
      </c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92"/>
      <c r="B362" s="59"/>
      <c r="C362" s="87"/>
      <c r="D362" s="91"/>
      <c r="E362" s="42"/>
      <c r="F362" s="51"/>
      <c r="G362" s="42"/>
      <c r="H362" s="51"/>
      <c r="I362" s="42"/>
      <c r="J362" s="51"/>
      <c r="K362" s="42"/>
      <c r="L362" s="51"/>
      <c r="M362" s="55"/>
      <c r="N362" s="58"/>
      <c r="O362" s="59">
        <v>260</v>
      </c>
      <c r="Q362" s="53" t="str">
        <f t="shared" si="115"/>
        <v>1</v>
      </c>
      <c r="R362" s="53">
        <f t="shared" si="110"/>
        <v>1</v>
      </c>
      <c r="S362" s="53" t="str">
        <f t="shared" si="116"/>
        <v>0</v>
      </c>
      <c r="T362" s="53">
        <f t="shared" si="111"/>
        <v>0</v>
      </c>
      <c r="U362" s="53" t="str">
        <f t="shared" si="117"/>
        <v>0</v>
      </c>
      <c r="V362" s="53">
        <f t="shared" si="112"/>
        <v>0</v>
      </c>
      <c r="W362" s="53" t="str">
        <f t="shared" si="118"/>
        <v>0</v>
      </c>
      <c r="X362" s="53">
        <f t="shared" si="113"/>
        <v>0</v>
      </c>
      <c r="Y362" s="53" t="str">
        <f t="shared" si="119"/>
        <v>0</v>
      </c>
      <c r="Z362" s="53">
        <f t="shared" si="114"/>
        <v>0</v>
      </c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92"/>
      <c r="B363" s="59"/>
      <c r="C363" s="87"/>
      <c r="D363" s="91"/>
      <c r="E363" s="42"/>
      <c r="F363" s="51"/>
      <c r="G363" s="42"/>
      <c r="H363" s="51"/>
      <c r="I363" s="42"/>
      <c r="J363" s="51"/>
      <c r="K363" s="42"/>
      <c r="L363" s="51"/>
      <c r="M363" s="55"/>
      <c r="N363" s="58"/>
      <c r="O363" s="59">
        <v>260</v>
      </c>
      <c r="Q363" s="53" t="str">
        <f t="shared" si="115"/>
        <v>1</v>
      </c>
      <c r="R363" s="53">
        <f t="shared" si="110"/>
        <v>1</v>
      </c>
      <c r="S363" s="53" t="str">
        <f t="shared" si="116"/>
        <v>0</v>
      </c>
      <c r="T363" s="53">
        <f t="shared" si="111"/>
        <v>0</v>
      </c>
      <c r="U363" s="53" t="str">
        <f t="shared" si="117"/>
        <v>0</v>
      </c>
      <c r="V363" s="53">
        <f t="shared" si="112"/>
        <v>0</v>
      </c>
      <c r="W363" s="53" t="str">
        <f t="shared" si="118"/>
        <v>0</v>
      </c>
      <c r="X363" s="53">
        <f t="shared" si="113"/>
        <v>0</v>
      </c>
      <c r="Y363" s="53" t="str">
        <f t="shared" si="119"/>
        <v>0</v>
      </c>
      <c r="Z363" s="53">
        <f t="shared" si="114"/>
        <v>0</v>
      </c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92"/>
      <c r="B364" s="59"/>
      <c r="C364" s="87"/>
      <c r="D364" s="91"/>
      <c r="E364" s="42"/>
      <c r="F364" s="51"/>
      <c r="G364" s="42"/>
      <c r="H364" s="51"/>
      <c r="I364" s="42"/>
      <c r="J364" s="51"/>
      <c r="K364" s="42"/>
      <c r="L364" s="51"/>
      <c r="M364" s="55"/>
      <c r="N364" s="58"/>
      <c r="O364" s="59">
        <v>260</v>
      </c>
      <c r="Q364" s="53" t="str">
        <f t="shared" si="115"/>
        <v>1</v>
      </c>
      <c r="R364" s="53">
        <f t="shared" si="110"/>
        <v>1</v>
      </c>
      <c r="S364" s="53" t="str">
        <f t="shared" si="116"/>
        <v>0</v>
      </c>
      <c r="T364" s="53">
        <f t="shared" si="111"/>
        <v>0</v>
      </c>
      <c r="U364" s="53" t="str">
        <f t="shared" si="117"/>
        <v>0</v>
      </c>
      <c r="V364" s="53">
        <f t="shared" si="112"/>
        <v>0</v>
      </c>
      <c r="W364" s="53" t="str">
        <f t="shared" si="118"/>
        <v>0</v>
      </c>
      <c r="X364" s="53">
        <f t="shared" si="113"/>
        <v>0</v>
      </c>
      <c r="Y364" s="53" t="str">
        <f t="shared" si="119"/>
        <v>0</v>
      </c>
      <c r="Z364" s="53">
        <f t="shared" si="114"/>
        <v>0</v>
      </c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92"/>
      <c r="B365" s="59"/>
      <c r="C365" s="87"/>
      <c r="D365" s="91"/>
      <c r="E365" s="42"/>
      <c r="F365" s="51"/>
      <c r="G365" s="42"/>
      <c r="H365" s="51"/>
      <c r="I365" s="42"/>
      <c r="J365" s="51"/>
      <c r="K365" s="42"/>
      <c r="L365" s="51"/>
      <c r="M365" s="55"/>
      <c r="N365" s="58"/>
      <c r="O365" s="59">
        <v>260</v>
      </c>
      <c r="Q365" s="53" t="str">
        <f t="shared" si="115"/>
        <v>1</v>
      </c>
      <c r="R365" s="53">
        <f t="shared" si="110"/>
        <v>1</v>
      </c>
      <c r="S365" s="53" t="str">
        <f t="shared" si="116"/>
        <v>0</v>
      </c>
      <c r="T365" s="53">
        <f t="shared" si="111"/>
        <v>0</v>
      </c>
      <c r="U365" s="53" t="str">
        <f t="shared" si="117"/>
        <v>0</v>
      </c>
      <c r="V365" s="53">
        <f t="shared" si="112"/>
        <v>0</v>
      </c>
      <c r="W365" s="53" t="str">
        <f t="shared" si="118"/>
        <v>0</v>
      </c>
      <c r="X365" s="53">
        <f t="shared" si="113"/>
        <v>0</v>
      </c>
      <c r="Y365" s="53" t="str">
        <f t="shared" si="119"/>
        <v>0</v>
      </c>
      <c r="Z365" s="53">
        <f t="shared" si="114"/>
        <v>0</v>
      </c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92"/>
      <c r="B366" s="59"/>
      <c r="C366" s="87"/>
      <c r="D366" s="91"/>
      <c r="E366" s="42"/>
      <c r="F366" s="51"/>
      <c r="G366" s="42"/>
      <c r="H366" s="51"/>
      <c r="I366" s="42"/>
      <c r="J366" s="51"/>
      <c r="K366" s="42"/>
      <c r="L366" s="51"/>
      <c r="M366" s="55"/>
      <c r="N366" s="58"/>
      <c r="O366" s="59">
        <v>260</v>
      </c>
      <c r="Q366" s="53" t="str">
        <f t="shared" si="115"/>
        <v>1</v>
      </c>
      <c r="R366" s="53">
        <f t="shared" si="110"/>
        <v>1</v>
      </c>
      <c r="S366" s="53" t="str">
        <f t="shared" si="116"/>
        <v>0</v>
      </c>
      <c r="T366" s="53">
        <f t="shared" si="111"/>
        <v>0</v>
      </c>
      <c r="U366" s="53" t="str">
        <f t="shared" si="117"/>
        <v>0</v>
      </c>
      <c r="V366" s="53">
        <f t="shared" si="112"/>
        <v>0</v>
      </c>
      <c r="W366" s="53" t="str">
        <f t="shared" si="118"/>
        <v>0</v>
      </c>
      <c r="X366" s="53">
        <f t="shared" si="113"/>
        <v>0</v>
      </c>
      <c r="Y366" s="53" t="str">
        <f t="shared" si="119"/>
        <v>0</v>
      </c>
      <c r="Z366" s="53">
        <f t="shared" si="114"/>
        <v>0</v>
      </c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92"/>
      <c r="B367" s="59"/>
      <c r="C367" s="87"/>
      <c r="D367" s="91"/>
      <c r="E367" s="42"/>
      <c r="F367" s="51"/>
      <c r="G367" s="42"/>
      <c r="H367" s="51"/>
      <c r="I367" s="42"/>
      <c r="J367" s="51"/>
      <c r="K367" s="42"/>
      <c r="L367" s="51"/>
      <c r="M367" s="55"/>
      <c r="N367" s="58"/>
      <c r="O367" s="59">
        <v>260</v>
      </c>
      <c r="Q367" s="53" t="str">
        <f t="shared" si="115"/>
        <v>1</v>
      </c>
      <c r="R367" s="53">
        <f t="shared" si="110"/>
        <v>1</v>
      </c>
      <c r="S367" s="53" t="str">
        <f t="shared" si="116"/>
        <v>0</v>
      </c>
      <c r="T367" s="53">
        <f t="shared" si="111"/>
        <v>0</v>
      </c>
      <c r="U367" s="53" t="str">
        <f t="shared" si="117"/>
        <v>0</v>
      </c>
      <c r="V367" s="53">
        <f t="shared" si="112"/>
        <v>0</v>
      </c>
      <c r="W367" s="53" t="str">
        <f t="shared" si="118"/>
        <v>0</v>
      </c>
      <c r="X367" s="53">
        <f t="shared" si="113"/>
        <v>0</v>
      </c>
      <c r="Y367" s="53" t="str">
        <f t="shared" si="119"/>
        <v>0</v>
      </c>
      <c r="Z367" s="53">
        <f t="shared" si="114"/>
        <v>0</v>
      </c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92"/>
      <c r="B368" s="59"/>
      <c r="C368" s="87"/>
      <c r="D368" s="91"/>
      <c r="E368" s="42"/>
      <c r="F368" s="51"/>
      <c r="G368" s="42"/>
      <c r="H368" s="51"/>
      <c r="I368" s="42"/>
      <c r="J368" s="51"/>
      <c r="K368" s="42"/>
      <c r="L368" s="51"/>
      <c r="M368" s="55"/>
      <c r="N368" s="58"/>
      <c r="O368" s="59">
        <v>260</v>
      </c>
      <c r="Q368" s="53" t="str">
        <f t="shared" si="115"/>
        <v>1</v>
      </c>
      <c r="R368" s="53">
        <f t="shared" si="110"/>
        <v>1</v>
      </c>
      <c r="S368" s="53" t="str">
        <f t="shared" si="116"/>
        <v>0</v>
      </c>
      <c r="T368" s="53">
        <f t="shared" si="111"/>
        <v>0</v>
      </c>
      <c r="U368" s="53" t="str">
        <f t="shared" si="117"/>
        <v>0</v>
      </c>
      <c r="V368" s="53">
        <f t="shared" si="112"/>
        <v>0</v>
      </c>
      <c r="W368" s="53" t="str">
        <f t="shared" si="118"/>
        <v>0</v>
      </c>
      <c r="X368" s="53">
        <f t="shared" si="113"/>
        <v>0</v>
      </c>
      <c r="Y368" s="53" t="str">
        <f t="shared" si="119"/>
        <v>0</v>
      </c>
      <c r="Z368" s="53">
        <f t="shared" si="114"/>
        <v>0</v>
      </c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92"/>
      <c r="B369" s="59"/>
      <c r="C369" s="87"/>
      <c r="D369" s="91"/>
      <c r="E369" s="42"/>
      <c r="F369" s="51"/>
      <c r="G369" s="42"/>
      <c r="H369" s="51"/>
      <c r="I369" s="42"/>
      <c r="J369" s="51"/>
      <c r="K369" s="42"/>
      <c r="L369" s="51"/>
      <c r="M369" s="55"/>
      <c r="N369" s="58"/>
      <c r="O369" s="59">
        <v>260</v>
      </c>
      <c r="Q369" s="53" t="str">
        <f t="shared" si="115"/>
        <v>1</v>
      </c>
      <c r="R369" s="53">
        <f t="shared" si="110"/>
        <v>1</v>
      </c>
      <c r="S369" s="53" t="str">
        <f t="shared" si="116"/>
        <v>0</v>
      </c>
      <c r="T369" s="53">
        <f t="shared" si="111"/>
        <v>0</v>
      </c>
      <c r="U369" s="53" t="str">
        <f t="shared" si="117"/>
        <v>0</v>
      </c>
      <c r="V369" s="53">
        <f t="shared" si="112"/>
        <v>0</v>
      </c>
      <c r="W369" s="53" t="str">
        <f t="shared" si="118"/>
        <v>0</v>
      </c>
      <c r="X369" s="53">
        <f t="shared" si="113"/>
        <v>0</v>
      </c>
      <c r="Y369" s="53" t="str">
        <f t="shared" si="119"/>
        <v>0</v>
      </c>
      <c r="Z369" s="53">
        <f t="shared" si="114"/>
        <v>0</v>
      </c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92"/>
      <c r="B370" s="59"/>
      <c r="C370" s="87"/>
      <c r="D370" s="91"/>
      <c r="E370" s="42"/>
      <c r="F370" s="51"/>
      <c r="G370" s="42"/>
      <c r="H370" s="51"/>
      <c r="I370" s="42"/>
      <c r="J370" s="51"/>
      <c r="K370" s="42"/>
      <c r="L370" s="51"/>
      <c r="M370" s="55"/>
      <c r="N370" s="58"/>
      <c r="O370" s="59">
        <v>260</v>
      </c>
      <c r="Q370" s="53" t="str">
        <f t="shared" si="115"/>
        <v>1</v>
      </c>
      <c r="R370" s="53">
        <f t="shared" si="110"/>
        <v>1</v>
      </c>
      <c r="S370" s="53" t="str">
        <f t="shared" si="116"/>
        <v>0</v>
      </c>
      <c r="T370" s="53">
        <f t="shared" si="111"/>
        <v>0</v>
      </c>
      <c r="U370" s="53" t="str">
        <f t="shared" si="117"/>
        <v>0</v>
      </c>
      <c r="V370" s="53">
        <f t="shared" si="112"/>
        <v>0</v>
      </c>
      <c r="W370" s="53" t="str">
        <f t="shared" si="118"/>
        <v>0</v>
      </c>
      <c r="X370" s="53">
        <f t="shared" si="113"/>
        <v>0</v>
      </c>
      <c r="Y370" s="53" t="str">
        <f t="shared" si="119"/>
        <v>0</v>
      </c>
      <c r="Z370" s="53">
        <f t="shared" si="114"/>
        <v>0</v>
      </c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92"/>
      <c r="B371" s="59"/>
      <c r="C371" s="87"/>
      <c r="D371" s="91"/>
      <c r="E371" s="42"/>
      <c r="F371" s="51"/>
      <c r="G371" s="42"/>
      <c r="H371" s="51"/>
      <c r="I371" s="42"/>
      <c r="J371" s="51"/>
      <c r="K371" s="42"/>
      <c r="L371" s="51"/>
      <c r="M371" s="55"/>
      <c r="N371" s="58"/>
      <c r="O371" s="59">
        <v>260</v>
      </c>
      <c r="Q371" s="53" t="str">
        <f t="shared" si="115"/>
        <v>1</v>
      </c>
      <c r="R371" s="53">
        <f t="shared" si="110"/>
        <v>1</v>
      </c>
      <c r="S371" s="53" t="str">
        <f t="shared" si="116"/>
        <v>0</v>
      </c>
      <c r="T371" s="53">
        <f t="shared" si="111"/>
        <v>0</v>
      </c>
      <c r="U371" s="53" t="str">
        <f t="shared" si="117"/>
        <v>0</v>
      </c>
      <c r="V371" s="53">
        <f t="shared" si="112"/>
        <v>0</v>
      </c>
      <c r="W371" s="53" t="str">
        <f t="shared" si="118"/>
        <v>0</v>
      </c>
      <c r="X371" s="53">
        <f t="shared" si="113"/>
        <v>0</v>
      </c>
      <c r="Y371" s="53" t="str">
        <f t="shared" si="119"/>
        <v>0</v>
      </c>
      <c r="Z371" s="53">
        <f t="shared" si="114"/>
        <v>0</v>
      </c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92"/>
      <c r="B372" s="59"/>
      <c r="C372" s="87"/>
      <c r="D372" s="91"/>
      <c r="E372" s="42"/>
      <c r="F372" s="51"/>
      <c r="G372" s="42"/>
      <c r="H372" s="51"/>
      <c r="I372" s="42"/>
      <c r="J372" s="51"/>
      <c r="K372" s="42"/>
      <c r="L372" s="51"/>
      <c r="M372" s="55"/>
      <c r="N372" s="58"/>
      <c r="O372" s="59">
        <v>260</v>
      </c>
      <c r="Q372" s="53" t="str">
        <f t="shared" si="115"/>
        <v>1</v>
      </c>
      <c r="R372" s="53">
        <f t="shared" si="110"/>
        <v>1</v>
      </c>
      <c r="S372" s="53" t="str">
        <f t="shared" si="116"/>
        <v>0</v>
      </c>
      <c r="T372" s="53">
        <f t="shared" si="111"/>
        <v>0</v>
      </c>
      <c r="U372" s="53" t="str">
        <f t="shared" si="117"/>
        <v>0</v>
      </c>
      <c r="V372" s="53">
        <f t="shared" si="112"/>
        <v>0</v>
      </c>
      <c r="W372" s="53" t="str">
        <f t="shared" si="118"/>
        <v>0</v>
      </c>
      <c r="X372" s="53">
        <f t="shared" si="113"/>
        <v>0</v>
      </c>
      <c r="Y372" s="53" t="str">
        <f t="shared" si="119"/>
        <v>0</v>
      </c>
      <c r="Z372" s="53">
        <f t="shared" si="114"/>
        <v>0</v>
      </c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92"/>
      <c r="B373" s="59"/>
      <c r="C373" s="87"/>
      <c r="D373" s="91"/>
      <c r="E373" s="42"/>
      <c r="F373" s="51"/>
      <c r="G373" s="42"/>
      <c r="H373" s="51"/>
      <c r="I373" s="42"/>
      <c r="J373" s="51"/>
      <c r="K373" s="42"/>
      <c r="L373" s="51"/>
      <c r="M373" s="55"/>
      <c r="N373" s="58"/>
      <c r="O373" s="59">
        <v>260</v>
      </c>
      <c r="Q373" s="53" t="str">
        <f t="shared" si="115"/>
        <v>1</v>
      </c>
      <c r="R373" s="53">
        <f t="shared" si="110"/>
        <v>1</v>
      </c>
      <c r="S373" s="53" t="str">
        <f t="shared" si="116"/>
        <v>0</v>
      </c>
      <c r="T373" s="53">
        <f t="shared" si="111"/>
        <v>0</v>
      </c>
      <c r="U373" s="53" t="str">
        <f t="shared" si="117"/>
        <v>0</v>
      </c>
      <c r="V373" s="53">
        <f t="shared" si="112"/>
        <v>0</v>
      </c>
      <c r="W373" s="53" t="str">
        <f t="shared" si="118"/>
        <v>0</v>
      </c>
      <c r="X373" s="53">
        <f t="shared" si="113"/>
        <v>0</v>
      </c>
      <c r="Y373" s="53" t="str">
        <f t="shared" si="119"/>
        <v>0</v>
      </c>
      <c r="Z373" s="53">
        <f t="shared" si="114"/>
        <v>0</v>
      </c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92"/>
      <c r="B374" s="59"/>
      <c r="C374" s="87"/>
      <c r="D374" s="91"/>
      <c r="E374" s="42"/>
      <c r="F374" s="51"/>
      <c r="G374" s="42"/>
      <c r="H374" s="51"/>
      <c r="I374" s="42"/>
      <c r="J374" s="51"/>
      <c r="K374" s="42"/>
      <c r="L374" s="51"/>
      <c r="M374" s="55"/>
      <c r="N374" s="58"/>
      <c r="O374" s="59">
        <v>260</v>
      </c>
      <c r="Q374" s="53" t="str">
        <f t="shared" si="115"/>
        <v>1</v>
      </c>
      <c r="R374" s="53">
        <f t="shared" si="110"/>
        <v>1</v>
      </c>
      <c r="S374" s="53" t="str">
        <f t="shared" si="116"/>
        <v>0</v>
      </c>
      <c r="T374" s="53">
        <f t="shared" si="111"/>
        <v>0</v>
      </c>
      <c r="U374" s="53" t="str">
        <f t="shared" si="117"/>
        <v>0</v>
      </c>
      <c r="V374" s="53">
        <f t="shared" si="112"/>
        <v>0</v>
      </c>
      <c r="W374" s="53" t="str">
        <f t="shared" si="118"/>
        <v>0</v>
      </c>
      <c r="X374" s="53">
        <f t="shared" si="113"/>
        <v>0</v>
      </c>
      <c r="Y374" s="53" t="str">
        <f t="shared" si="119"/>
        <v>0</v>
      </c>
      <c r="Z374" s="53">
        <f t="shared" si="114"/>
        <v>0</v>
      </c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92"/>
      <c r="B375" s="59"/>
      <c r="C375" s="87"/>
      <c r="D375" s="91"/>
      <c r="E375" s="42"/>
      <c r="F375" s="51"/>
      <c r="G375" s="42"/>
      <c r="H375" s="51"/>
      <c r="I375" s="42"/>
      <c r="J375" s="51"/>
      <c r="K375" s="42"/>
      <c r="L375" s="51"/>
      <c r="M375" s="55"/>
      <c r="N375" s="58"/>
      <c r="O375" s="59">
        <v>260</v>
      </c>
      <c r="Q375" s="53" t="str">
        <f t="shared" si="115"/>
        <v>1</v>
      </c>
      <c r="R375" s="53">
        <f t="shared" si="110"/>
        <v>1</v>
      </c>
      <c r="S375" s="53" t="str">
        <f t="shared" si="116"/>
        <v>0</v>
      </c>
      <c r="T375" s="53">
        <f t="shared" si="111"/>
        <v>0</v>
      </c>
      <c r="U375" s="53" t="str">
        <f t="shared" si="117"/>
        <v>0</v>
      </c>
      <c r="V375" s="53">
        <f t="shared" si="112"/>
        <v>0</v>
      </c>
      <c r="W375" s="53" t="str">
        <f t="shared" si="118"/>
        <v>0</v>
      </c>
      <c r="X375" s="53">
        <f t="shared" si="113"/>
        <v>0</v>
      </c>
      <c r="Y375" s="53" t="str">
        <f t="shared" si="119"/>
        <v>0</v>
      </c>
      <c r="Z375" s="53">
        <f t="shared" si="114"/>
        <v>0</v>
      </c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92"/>
      <c r="B376" s="59"/>
      <c r="C376" s="87"/>
      <c r="D376" s="91"/>
      <c r="E376" s="42"/>
      <c r="F376" s="51"/>
      <c r="G376" s="42"/>
      <c r="H376" s="51"/>
      <c r="I376" s="42"/>
      <c r="J376" s="51"/>
      <c r="K376" s="42"/>
      <c r="L376" s="51"/>
      <c r="M376" s="55"/>
      <c r="N376" s="58"/>
      <c r="O376" s="59">
        <v>260</v>
      </c>
      <c r="Q376" s="53" t="str">
        <f t="shared" si="115"/>
        <v>1</v>
      </c>
      <c r="R376" s="53">
        <f t="shared" si="110"/>
        <v>1</v>
      </c>
      <c r="S376" s="53" t="str">
        <f t="shared" si="116"/>
        <v>0</v>
      </c>
      <c r="T376" s="53">
        <f t="shared" si="111"/>
        <v>0</v>
      </c>
      <c r="U376" s="53" t="str">
        <f t="shared" si="117"/>
        <v>0</v>
      </c>
      <c r="V376" s="53">
        <f t="shared" si="112"/>
        <v>0</v>
      </c>
      <c r="W376" s="53" t="str">
        <f t="shared" si="118"/>
        <v>0</v>
      </c>
      <c r="X376" s="53">
        <f t="shared" si="113"/>
        <v>0</v>
      </c>
      <c r="Y376" s="53" t="str">
        <f t="shared" si="119"/>
        <v>0</v>
      </c>
      <c r="Z376" s="53">
        <f t="shared" si="114"/>
        <v>0</v>
      </c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92"/>
      <c r="B377" s="59"/>
      <c r="C377" s="87"/>
      <c r="D377" s="91"/>
      <c r="E377" s="42"/>
      <c r="F377" s="51"/>
      <c r="G377" s="42"/>
      <c r="H377" s="51"/>
      <c r="I377" s="42"/>
      <c r="J377" s="51"/>
      <c r="K377" s="42"/>
      <c r="L377" s="51"/>
      <c r="M377" s="55"/>
      <c r="N377" s="58"/>
      <c r="O377" s="59">
        <v>260</v>
      </c>
      <c r="Q377" s="53" t="str">
        <f t="shared" si="115"/>
        <v>1</v>
      </c>
      <c r="R377" s="53">
        <f t="shared" si="110"/>
        <v>1</v>
      </c>
      <c r="S377" s="53" t="str">
        <f t="shared" si="116"/>
        <v>0</v>
      </c>
      <c r="T377" s="53">
        <f t="shared" si="111"/>
        <v>0</v>
      </c>
      <c r="U377" s="53" t="str">
        <f t="shared" si="117"/>
        <v>0</v>
      </c>
      <c r="V377" s="53">
        <f t="shared" si="112"/>
        <v>0</v>
      </c>
      <c r="W377" s="53" t="str">
        <f t="shared" si="118"/>
        <v>0</v>
      </c>
      <c r="X377" s="53">
        <f t="shared" si="113"/>
        <v>0</v>
      </c>
      <c r="Y377" s="53" t="str">
        <f t="shared" si="119"/>
        <v>0</v>
      </c>
      <c r="Z377" s="53">
        <f t="shared" si="114"/>
        <v>0</v>
      </c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92"/>
      <c r="B378" s="59"/>
      <c r="C378" s="87"/>
      <c r="D378" s="91"/>
      <c r="E378" s="42"/>
      <c r="F378" s="51"/>
      <c r="G378" s="42"/>
      <c r="H378" s="51"/>
      <c r="I378" s="42"/>
      <c r="J378" s="51"/>
      <c r="K378" s="42"/>
      <c r="L378" s="51"/>
      <c r="M378" s="55"/>
      <c r="N378" s="58"/>
      <c r="O378" s="59">
        <v>260</v>
      </c>
      <c r="Q378" s="53" t="str">
        <f t="shared" si="115"/>
        <v>1</v>
      </c>
      <c r="R378" s="53">
        <f t="shared" si="110"/>
        <v>1</v>
      </c>
      <c r="S378" s="53" t="str">
        <f t="shared" si="116"/>
        <v>0</v>
      </c>
      <c r="T378" s="53">
        <f t="shared" si="111"/>
        <v>0</v>
      </c>
      <c r="U378" s="53" t="str">
        <f t="shared" si="117"/>
        <v>0</v>
      </c>
      <c r="V378" s="53">
        <f t="shared" si="112"/>
        <v>0</v>
      </c>
      <c r="W378" s="53" t="str">
        <f t="shared" si="118"/>
        <v>0</v>
      </c>
      <c r="X378" s="53">
        <f t="shared" si="113"/>
        <v>0</v>
      </c>
      <c r="Y378" s="53" t="str">
        <f t="shared" si="119"/>
        <v>0</v>
      </c>
      <c r="Z378" s="53">
        <f t="shared" si="114"/>
        <v>0</v>
      </c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92"/>
      <c r="B379" s="59"/>
      <c r="C379" s="87"/>
      <c r="D379" s="91"/>
      <c r="E379" s="42"/>
      <c r="F379" s="51"/>
      <c r="G379" s="42"/>
      <c r="H379" s="51"/>
      <c r="I379" s="42"/>
      <c r="J379" s="51"/>
      <c r="K379" s="42"/>
      <c r="L379" s="51"/>
      <c r="M379" s="55"/>
      <c r="N379" s="58"/>
      <c r="O379" s="59">
        <v>260</v>
      </c>
      <c r="Q379" s="53" t="str">
        <f t="shared" si="115"/>
        <v>1</v>
      </c>
      <c r="R379" s="53">
        <f t="shared" si="110"/>
        <v>1</v>
      </c>
      <c r="S379" s="53" t="str">
        <f t="shared" si="116"/>
        <v>0</v>
      </c>
      <c r="T379" s="53">
        <f t="shared" si="111"/>
        <v>0</v>
      </c>
      <c r="U379" s="53" t="str">
        <f t="shared" si="117"/>
        <v>0</v>
      </c>
      <c r="V379" s="53">
        <f t="shared" si="112"/>
        <v>0</v>
      </c>
      <c r="W379" s="53" t="str">
        <f t="shared" si="118"/>
        <v>0</v>
      </c>
      <c r="X379" s="53">
        <f t="shared" si="113"/>
        <v>0</v>
      </c>
      <c r="Y379" s="53" t="str">
        <f t="shared" si="119"/>
        <v>0</v>
      </c>
      <c r="Z379" s="53">
        <f t="shared" si="114"/>
        <v>0</v>
      </c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92"/>
      <c r="B380" s="59"/>
      <c r="C380" s="87"/>
      <c r="D380" s="91"/>
      <c r="E380" s="42"/>
      <c r="F380" s="51"/>
      <c r="G380" s="42"/>
      <c r="H380" s="51"/>
      <c r="I380" s="42"/>
      <c r="J380" s="51"/>
      <c r="K380" s="42"/>
      <c r="L380" s="51"/>
      <c r="M380" s="55"/>
      <c r="N380" s="58"/>
      <c r="O380" s="59">
        <v>260</v>
      </c>
      <c r="Q380" s="53" t="str">
        <f t="shared" si="115"/>
        <v>1</v>
      </c>
      <c r="R380" s="53">
        <f t="shared" si="110"/>
        <v>1</v>
      </c>
      <c r="S380" s="53" t="str">
        <f t="shared" si="116"/>
        <v>0</v>
      </c>
      <c r="T380" s="53">
        <f t="shared" si="111"/>
        <v>0</v>
      </c>
      <c r="U380" s="53" t="str">
        <f t="shared" si="117"/>
        <v>0</v>
      </c>
      <c r="V380" s="53">
        <f t="shared" si="112"/>
        <v>0</v>
      </c>
      <c r="W380" s="53" t="str">
        <f t="shared" si="118"/>
        <v>0</v>
      </c>
      <c r="X380" s="53">
        <f t="shared" si="113"/>
        <v>0</v>
      </c>
      <c r="Y380" s="53" t="str">
        <f t="shared" si="119"/>
        <v>0</v>
      </c>
      <c r="Z380" s="53">
        <f t="shared" si="114"/>
        <v>0</v>
      </c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92"/>
      <c r="B381" s="59"/>
      <c r="C381" s="87"/>
      <c r="D381" s="91"/>
      <c r="E381" s="42"/>
      <c r="F381" s="51"/>
      <c r="G381" s="42"/>
      <c r="H381" s="51"/>
      <c r="I381" s="42"/>
      <c r="J381" s="51"/>
      <c r="K381" s="42"/>
      <c r="L381" s="51"/>
      <c r="M381" s="55"/>
      <c r="N381" s="58"/>
      <c r="O381" s="59">
        <v>260</v>
      </c>
      <c r="Q381" s="53" t="str">
        <f t="shared" si="115"/>
        <v>1</v>
      </c>
      <c r="R381" s="53">
        <f t="shared" si="110"/>
        <v>1</v>
      </c>
      <c r="S381" s="53" t="str">
        <f t="shared" si="116"/>
        <v>0</v>
      </c>
      <c r="T381" s="53">
        <f t="shared" si="111"/>
        <v>0</v>
      </c>
      <c r="U381" s="53" t="str">
        <f t="shared" si="117"/>
        <v>0</v>
      </c>
      <c r="V381" s="53">
        <f t="shared" si="112"/>
        <v>0</v>
      </c>
      <c r="W381" s="53" t="str">
        <f t="shared" si="118"/>
        <v>0</v>
      </c>
      <c r="X381" s="53">
        <f t="shared" si="113"/>
        <v>0</v>
      </c>
      <c r="Y381" s="53" t="str">
        <f t="shared" si="119"/>
        <v>0</v>
      </c>
      <c r="Z381" s="53">
        <f t="shared" si="114"/>
        <v>0</v>
      </c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92"/>
      <c r="B382" s="59"/>
      <c r="C382" s="87"/>
      <c r="D382" s="91"/>
      <c r="E382" s="42"/>
      <c r="F382" s="51"/>
      <c r="G382" s="42"/>
      <c r="H382" s="51"/>
      <c r="I382" s="42"/>
      <c r="J382" s="51"/>
      <c r="K382" s="42"/>
      <c r="L382" s="51"/>
      <c r="M382" s="55"/>
      <c r="N382" s="58"/>
      <c r="O382" s="59">
        <v>260</v>
      </c>
      <c r="Q382" s="53" t="str">
        <f t="shared" si="115"/>
        <v>1</v>
      </c>
      <c r="R382" s="53">
        <f t="shared" si="110"/>
        <v>1</v>
      </c>
      <c r="S382" s="53" t="str">
        <f t="shared" si="116"/>
        <v>0</v>
      </c>
      <c r="T382" s="53">
        <f t="shared" si="111"/>
        <v>0</v>
      </c>
      <c r="U382" s="53" t="str">
        <f t="shared" si="117"/>
        <v>0</v>
      </c>
      <c r="V382" s="53">
        <f t="shared" si="112"/>
        <v>0</v>
      </c>
      <c r="W382" s="53" t="str">
        <f t="shared" si="118"/>
        <v>0</v>
      </c>
      <c r="X382" s="53">
        <f t="shared" si="113"/>
        <v>0</v>
      </c>
      <c r="Y382" s="53" t="str">
        <f t="shared" si="119"/>
        <v>0</v>
      </c>
      <c r="Z382" s="53">
        <f t="shared" si="114"/>
        <v>0</v>
      </c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92"/>
      <c r="B383" s="59"/>
      <c r="C383" s="87"/>
      <c r="D383" s="91"/>
      <c r="E383" s="42"/>
      <c r="F383" s="51"/>
      <c r="G383" s="42"/>
      <c r="H383" s="51"/>
      <c r="I383" s="42"/>
      <c r="J383" s="51"/>
      <c r="K383" s="42"/>
      <c r="L383" s="51"/>
      <c r="M383" s="55"/>
      <c r="N383" s="58"/>
      <c r="O383" s="59">
        <v>260</v>
      </c>
      <c r="Q383" s="53" t="str">
        <f t="shared" si="115"/>
        <v>1</v>
      </c>
      <c r="R383" s="53">
        <f t="shared" si="110"/>
        <v>1</v>
      </c>
      <c r="S383" s="53" t="str">
        <f t="shared" si="116"/>
        <v>0</v>
      </c>
      <c r="T383" s="53">
        <f t="shared" si="111"/>
        <v>0</v>
      </c>
      <c r="U383" s="53" t="str">
        <f t="shared" si="117"/>
        <v>0</v>
      </c>
      <c r="V383" s="53">
        <f t="shared" si="112"/>
        <v>0</v>
      </c>
      <c r="W383" s="53" t="str">
        <f t="shared" si="118"/>
        <v>0</v>
      </c>
      <c r="X383" s="53">
        <f t="shared" si="113"/>
        <v>0</v>
      </c>
      <c r="Y383" s="53" t="str">
        <f t="shared" si="119"/>
        <v>0</v>
      </c>
      <c r="Z383" s="53">
        <f t="shared" si="114"/>
        <v>0</v>
      </c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92"/>
      <c r="B384" s="59"/>
      <c r="C384" s="87"/>
      <c r="D384" s="91"/>
      <c r="E384" s="42"/>
      <c r="F384" s="51"/>
      <c r="G384" s="42"/>
      <c r="H384" s="51"/>
      <c r="I384" s="42"/>
      <c r="J384" s="51"/>
      <c r="K384" s="42"/>
      <c r="L384" s="51"/>
      <c r="M384" s="55"/>
      <c r="N384" s="58"/>
      <c r="O384" s="59">
        <v>260</v>
      </c>
      <c r="Q384" s="53" t="str">
        <f t="shared" si="115"/>
        <v>1</v>
      </c>
      <c r="R384" s="53">
        <f t="shared" si="110"/>
        <v>1</v>
      </c>
      <c r="S384" s="53" t="str">
        <f t="shared" si="116"/>
        <v>0</v>
      </c>
      <c r="T384" s="53">
        <f t="shared" si="111"/>
        <v>0</v>
      </c>
      <c r="U384" s="53" t="str">
        <f t="shared" si="117"/>
        <v>0</v>
      </c>
      <c r="V384" s="53">
        <f t="shared" si="112"/>
        <v>0</v>
      </c>
      <c r="W384" s="53" t="str">
        <f t="shared" si="118"/>
        <v>0</v>
      </c>
      <c r="X384" s="53">
        <f t="shared" si="113"/>
        <v>0</v>
      </c>
      <c r="Y384" s="53" t="str">
        <f t="shared" si="119"/>
        <v>0</v>
      </c>
      <c r="Z384" s="53">
        <f t="shared" si="114"/>
        <v>0</v>
      </c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92"/>
      <c r="B385" s="59"/>
      <c r="C385" s="87"/>
      <c r="D385" s="91"/>
      <c r="E385" s="42"/>
      <c r="F385" s="51"/>
      <c r="G385" s="42"/>
      <c r="H385" s="51"/>
      <c r="I385" s="42"/>
      <c r="J385" s="51"/>
      <c r="K385" s="42"/>
      <c r="L385" s="51"/>
      <c r="M385" s="55"/>
      <c r="N385" s="58"/>
      <c r="O385" s="59">
        <v>260</v>
      </c>
      <c r="Q385" s="53" t="str">
        <f t="shared" si="115"/>
        <v>1</v>
      </c>
      <c r="R385" s="53">
        <f t="shared" si="110"/>
        <v>1</v>
      </c>
      <c r="S385" s="53" t="str">
        <f t="shared" si="116"/>
        <v>0</v>
      </c>
      <c r="T385" s="53">
        <f t="shared" si="111"/>
        <v>0</v>
      </c>
      <c r="U385" s="53" t="str">
        <f t="shared" si="117"/>
        <v>0</v>
      </c>
      <c r="V385" s="53">
        <f t="shared" si="112"/>
        <v>0</v>
      </c>
      <c r="W385" s="53" t="str">
        <f t="shared" si="118"/>
        <v>0</v>
      </c>
      <c r="X385" s="53">
        <f t="shared" si="113"/>
        <v>0</v>
      </c>
      <c r="Y385" s="53" t="str">
        <f t="shared" si="119"/>
        <v>0</v>
      </c>
      <c r="Z385" s="53">
        <f t="shared" si="114"/>
        <v>0</v>
      </c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92"/>
      <c r="B386" s="59"/>
      <c r="C386" s="87"/>
      <c r="D386" s="91"/>
      <c r="E386" s="42"/>
      <c r="F386" s="51"/>
      <c r="G386" s="42"/>
      <c r="H386" s="51"/>
      <c r="I386" s="42"/>
      <c r="J386" s="51"/>
      <c r="K386" s="42"/>
      <c r="L386" s="51"/>
      <c r="M386" s="55"/>
      <c r="N386" s="58"/>
      <c r="O386" s="59">
        <v>260</v>
      </c>
      <c r="Q386" s="53" t="str">
        <f t="shared" si="115"/>
        <v>1</v>
      </c>
      <c r="R386" s="53">
        <f t="shared" si="110"/>
        <v>1</v>
      </c>
      <c r="S386" s="53" t="str">
        <f t="shared" si="116"/>
        <v>0</v>
      </c>
      <c r="T386" s="53">
        <f t="shared" si="111"/>
        <v>0</v>
      </c>
      <c r="U386" s="53" t="str">
        <f t="shared" si="117"/>
        <v>0</v>
      </c>
      <c r="V386" s="53">
        <f t="shared" si="112"/>
        <v>0</v>
      </c>
      <c r="W386" s="53" t="str">
        <f t="shared" si="118"/>
        <v>0</v>
      </c>
      <c r="X386" s="53">
        <f t="shared" si="113"/>
        <v>0</v>
      </c>
      <c r="Y386" s="53" t="str">
        <f t="shared" si="119"/>
        <v>0</v>
      </c>
      <c r="Z386" s="53">
        <f t="shared" si="114"/>
        <v>0</v>
      </c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92"/>
      <c r="B387" s="59"/>
      <c r="C387" s="87"/>
      <c r="D387" s="91"/>
      <c r="E387" s="42"/>
      <c r="F387" s="51"/>
      <c r="G387" s="42"/>
      <c r="H387" s="51"/>
      <c r="I387" s="42"/>
      <c r="J387" s="51"/>
      <c r="K387" s="42"/>
      <c r="L387" s="51"/>
      <c r="M387" s="55"/>
      <c r="N387" s="58"/>
      <c r="O387" s="59">
        <v>260</v>
      </c>
      <c r="Q387" s="53" t="str">
        <f t="shared" si="115"/>
        <v>1</v>
      </c>
      <c r="R387" s="53">
        <f t="shared" si="110"/>
        <v>1</v>
      </c>
      <c r="S387" s="53" t="str">
        <f t="shared" si="116"/>
        <v>0</v>
      </c>
      <c r="T387" s="53">
        <f t="shared" si="111"/>
        <v>0</v>
      </c>
      <c r="U387" s="53" t="str">
        <f t="shared" si="117"/>
        <v>0</v>
      </c>
      <c r="V387" s="53">
        <f t="shared" si="112"/>
        <v>0</v>
      </c>
      <c r="W387" s="53" t="str">
        <f t="shared" si="118"/>
        <v>0</v>
      </c>
      <c r="X387" s="53">
        <f t="shared" si="113"/>
        <v>0</v>
      </c>
      <c r="Y387" s="53" t="str">
        <f t="shared" si="119"/>
        <v>0</v>
      </c>
      <c r="Z387" s="53">
        <f t="shared" si="114"/>
        <v>0</v>
      </c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92"/>
      <c r="B388" s="59"/>
      <c r="C388" s="87"/>
      <c r="D388" s="91"/>
      <c r="E388" s="42"/>
      <c r="F388" s="51"/>
      <c r="G388" s="42"/>
      <c r="H388" s="51"/>
      <c r="I388" s="42"/>
      <c r="J388" s="51"/>
      <c r="K388" s="42"/>
      <c r="L388" s="51"/>
      <c r="M388" s="55"/>
      <c r="N388" s="58"/>
      <c r="O388" s="59">
        <v>260</v>
      </c>
      <c r="Q388" s="53" t="str">
        <f t="shared" si="115"/>
        <v>1</v>
      </c>
      <c r="R388" s="53">
        <f t="shared" si="110"/>
        <v>1</v>
      </c>
      <c r="S388" s="53" t="str">
        <f t="shared" si="116"/>
        <v>0</v>
      </c>
      <c r="T388" s="53">
        <f t="shared" si="111"/>
        <v>0</v>
      </c>
      <c r="U388" s="53" t="str">
        <f t="shared" si="117"/>
        <v>0</v>
      </c>
      <c r="V388" s="53">
        <f t="shared" si="112"/>
        <v>0</v>
      </c>
      <c r="W388" s="53" t="str">
        <f t="shared" si="118"/>
        <v>0</v>
      </c>
      <c r="X388" s="53">
        <f t="shared" si="113"/>
        <v>0</v>
      </c>
      <c r="Y388" s="53" t="str">
        <f t="shared" si="119"/>
        <v>0</v>
      </c>
      <c r="Z388" s="53">
        <f t="shared" si="114"/>
        <v>0</v>
      </c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92"/>
      <c r="B389" s="59"/>
      <c r="C389" s="87"/>
      <c r="D389" s="91"/>
      <c r="E389" s="42"/>
      <c r="F389" s="51"/>
      <c r="G389" s="42"/>
      <c r="H389" s="51"/>
      <c r="I389" s="42"/>
      <c r="J389" s="51"/>
      <c r="K389" s="42"/>
      <c r="L389" s="51"/>
      <c r="M389" s="55"/>
      <c r="N389" s="58"/>
      <c r="O389" s="59">
        <v>260</v>
      </c>
      <c r="Q389" s="53" t="str">
        <f t="shared" si="115"/>
        <v>1</v>
      </c>
      <c r="R389" s="53">
        <f t="shared" si="110"/>
        <v>1</v>
      </c>
      <c r="S389" s="53" t="str">
        <f t="shared" si="116"/>
        <v>0</v>
      </c>
      <c r="T389" s="53">
        <f t="shared" si="111"/>
        <v>0</v>
      </c>
      <c r="U389" s="53" t="str">
        <f t="shared" si="117"/>
        <v>0</v>
      </c>
      <c r="V389" s="53">
        <f t="shared" si="112"/>
        <v>0</v>
      </c>
      <c r="W389" s="53" t="str">
        <f t="shared" si="118"/>
        <v>0</v>
      </c>
      <c r="X389" s="53">
        <f t="shared" si="113"/>
        <v>0</v>
      </c>
      <c r="Y389" s="53" t="str">
        <f t="shared" si="119"/>
        <v>0</v>
      </c>
      <c r="Z389" s="53">
        <f t="shared" si="114"/>
        <v>0</v>
      </c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92"/>
      <c r="B390" s="59"/>
      <c r="C390" s="87"/>
      <c r="D390" s="91"/>
      <c r="E390" s="42"/>
      <c r="F390" s="51"/>
      <c r="G390" s="42"/>
      <c r="H390" s="51"/>
      <c r="I390" s="42"/>
      <c r="J390" s="51"/>
      <c r="K390" s="42"/>
      <c r="L390" s="51"/>
      <c r="M390" s="55"/>
      <c r="N390" s="58"/>
      <c r="O390" s="59">
        <v>260</v>
      </c>
      <c r="Q390" s="53" t="str">
        <f t="shared" si="115"/>
        <v>1</v>
      </c>
      <c r="R390" s="53">
        <f t="shared" si="110"/>
        <v>1</v>
      </c>
      <c r="S390" s="53" t="str">
        <f t="shared" si="116"/>
        <v>0</v>
      </c>
      <c r="T390" s="53">
        <f t="shared" si="111"/>
        <v>0</v>
      </c>
      <c r="U390" s="53" t="str">
        <f t="shared" si="117"/>
        <v>0</v>
      </c>
      <c r="V390" s="53">
        <f t="shared" si="112"/>
        <v>0</v>
      </c>
      <c r="W390" s="53" t="str">
        <f t="shared" si="118"/>
        <v>0</v>
      </c>
      <c r="X390" s="53">
        <f t="shared" si="113"/>
        <v>0</v>
      </c>
      <c r="Y390" s="53" t="str">
        <f t="shared" si="119"/>
        <v>0</v>
      </c>
      <c r="Z390" s="53">
        <f t="shared" si="114"/>
        <v>0</v>
      </c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92"/>
      <c r="B391" s="59"/>
      <c r="C391" s="87"/>
      <c r="D391" s="91"/>
      <c r="E391" s="42"/>
      <c r="F391" s="51"/>
      <c r="G391" s="42"/>
      <c r="H391" s="51"/>
      <c r="I391" s="42"/>
      <c r="J391" s="51"/>
      <c r="K391" s="42"/>
      <c r="L391" s="51"/>
      <c r="M391" s="55"/>
      <c r="N391" s="58"/>
      <c r="O391" s="59">
        <v>260</v>
      </c>
      <c r="Q391" s="53" t="str">
        <f t="shared" si="115"/>
        <v>1</v>
      </c>
      <c r="R391" s="53">
        <f t="shared" si="110"/>
        <v>1</v>
      </c>
      <c r="S391" s="53" t="str">
        <f t="shared" si="116"/>
        <v>0</v>
      </c>
      <c r="T391" s="53">
        <f t="shared" si="111"/>
        <v>0</v>
      </c>
      <c r="U391" s="53" t="str">
        <f t="shared" si="117"/>
        <v>0</v>
      </c>
      <c r="V391" s="53">
        <f t="shared" si="112"/>
        <v>0</v>
      </c>
      <c r="W391" s="53" t="str">
        <f t="shared" si="118"/>
        <v>0</v>
      </c>
      <c r="X391" s="53">
        <f t="shared" si="113"/>
        <v>0</v>
      </c>
      <c r="Y391" s="53" t="str">
        <f t="shared" si="119"/>
        <v>0</v>
      </c>
      <c r="Z391" s="53">
        <f t="shared" si="114"/>
        <v>0</v>
      </c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92"/>
      <c r="B392" s="59"/>
      <c r="C392" s="87"/>
      <c r="D392" s="91"/>
      <c r="E392" s="42"/>
      <c r="F392" s="51"/>
      <c r="G392" s="42"/>
      <c r="H392" s="51"/>
      <c r="I392" s="42"/>
      <c r="J392" s="51"/>
      <c r="K392" s="42"/>
      <c r="L392" s="51"/>
      <c r="M392" s="55"/>
      <c r="N392" s="58"/>
      <c r="O392" s="59">
        <v>260</v>
      </c>
      <c r="Q392" s="53" t="str">
        <f t="shared" si="115"/>
        <v>1</v>
      </c>
      <c r="R392" s="53">
        <f t="shared" si="110"/>
        <v>1</v>
      </c>
      <c r="S392" s="53" t="str">
        <f t="shared" si="116"/>
        <v>0</v>
      </c>
      <c r="T392" s="53">
        <f t="shared" si="111"/>
        <v>0</v>
      </c>
      <c r="U392" s="53" t="str">
        <f t="shared" si="117"/>
        <v>0</v>
      </c>
      <c r="V392" s="53">
        <f t="shared" si="112"/>
        <v>0</v>
      </c>
      <c r="W392" s="53" t="str">
        <f t="shared" si="118"/>
        <v>0</v>
      </c>
      <c r="X392" s="53">
        <f t="shared" si="113"/>
        <v>0</v>
      </c>
      <c r="Y392" s="53" t="str">
        <f t="shared" si="119"/>
        <v>0</v>
      </c>
      <c r="Z392" s="53">
        <f t="shared" si="114"/>
        <v>0</v>
      </c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92"/>
      <c r="B393" s="59"/>
      <c r="C393" s="87"/>
      <c r="D393" s="91"/>
      <c r="E393" s="42"/>
      <c r="F393" s="51"/>
      <c r="G393" s="42"/>
      <c r="H393" s="51"/>
      <c r="I393" s="42"/>
      <c r="J393" s="51"/>
      <c r="K393" s="42"/>
      <c r="L393" s="51"/>
      <c r="M393" s="55"/>
      <c r="N393" s="58"/>
      <c r="O393" s="59">
        <v>260</v>
      </c>
      <c r="Q393" s="53" t="str">
        <f t="shared" si="115"/>
        <v>1</v>
      </c>
      <c r="R393" s="53">
        <f t="shared" si="110"/>
        <v>1</v>
      </c>
      <c r="S393" s="53" t="str">
        <f t="shared" si="116"/>
        <v>0</v>
      </c>
      <c r="T393" s="53">
        <f t="shared" si="111"/>
        <v>0</v>
      </c>
      <c r="U393" s="53" t="str">
        <f t="shared" si="117"/>
        <v>0</v>
      </c>
      <c r="V393" s="53">
        <f t="shared" si="112"/>
        <v>0</v>
      </c>
      <c r="W393" s="53" t="str">
        <f t="shared" si="118"/>
        <v>0</v>
      </c>
      <c r="X393" s="53">
        <f t="shared" si="113"/>
        <v>0</v>
      </c>
      <c r="Y393" s="53" t="str">
        <f t="shared" si="119"/>
        <v>0</v>
      </c>
      <c r="Z393" s="53">
        <f t="shared" si="114"/>
        <v>0</v>
      </c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92"/>
      <c r="B394" s="59"/>
      <c r="C394" s="87"/>
      <c r="D394" s="91"/>
      <c r="E394" s="42"/>
      <c r="F394" s="51"/>
      <c r="G394" s="42"/>
      <c r="H394" s="51"/>
      <c r="I394" s="42"/>
      <c r="J394" s="51"/>
      <c r="K394" s="42"/>
      <c r="L394" s="51"/>
      <c r="M394" s="55"/>
      <c r="N394" s="58"/>
      <c r="O394" s="59">
        <v>260</v>
      </c>
      <c r="Q394" s="53" t="str">
        <f t="shared" si="115"/>
        <v>1</v>
      </c>
      <c r="R394" s="53">
        <f t="shared" si="110"/>
        <v>1</v>
      </c>
      <c r="S394" s="53" t="str">
        <f t="shared" si="116"/>
        <v>0</v>
      </c>
      <c r="T394" s="53">
        <f t="shared" si="111"/>
        <v>0</v>
      </c>
      <c r="U394" s="53" t="str">
        <f t="shared" si="117"/>
        <v>0</v>
      </c>
      <c r="V394" s="53">
        <f t="shared" si="112"/>
        <v>0</v>
      </c>
      <c r="W394" s="53" t="str">
        <f t="shared" si="118"/>
        <v>0</v>
      </c>
      <c r="X394" s="53">
        <f t="shared" si="113"/>
        <v>0</v>
      </c>
      <c r="Y394" s="53" t="str">
        <f t="shared" si="119"/>
        <v>0</v>
      </c>
      <c r="Z394" s="53">
        <f t="shared" si="114"/>
        <v>0</v>
      </c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92"/>
      <c r="B395" s="59"/>
      <c r="C395" s="87"/>
      <c r="D395" s="91"/>
      <c r="E395" s="42"/>
      <c r="F395" s="51"/>
      <c r="G395" s="42"/>
      <c r="H395" s="51"/>
      <c r="I395" s="42"/>
      <c r="J395" s="51"/>
      <c r="K395" s="42"/>
      <c r="L395" s="51"/>
      <c r="M395" s="55"/>
      <c r="N395" s="58"/>
      <c r="O395" s="59">
        <v>260</v>
      </c>
      <c r="Q395" s="53" t="str">
        <f t="shared" si="115"/>
        <v>1</v>
      </c>
      <c r="R395" s="53">
        <f t="shared" si="110"/>
        <v>1</v>
      </c>
      <c r="S395" s="53" t="str">
        <f t="shared" si="116"/>
        <v>0</v>
      </c>
      <c r="T395" s="53">
        <f t="shared" si="111"/>
        <v>0</v>
      </c>
      <c r="U395" s="53" t="str">
        <f t="shared" si="117"/>
        <v>0</v>
      </c>
      <c r="V395" s="53">
        <f t="shared" si="112"/>
        <v>0</v>
      </c>
      <c r="W395" s="53" t="str">
        <f t="shared" si="118"/>
        <v>0</v>
      </c>
      <c r="X395" s="53">
        <f t="shared" si="113"/>
        <v>0</v>
      </c>
      <c r="Y395" s="53" t="str">
        <f t="shared" si="119"/>
        <v>0</v>
      </c>
      <c r="Z395" s="53">
        <f t="shared" si="114"/>
        <v>0</v>
      </c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92"/>
      <c r="B396" s="59"/>
      <c r="C396" s="87"/>
      <c r="D396" s="91"/>
      <c r="E396" s="42"/>
      <c r="F396" s="51"/>
      <c r="G396" s="42"/>
      <c r="H396" s="51"/>
      <c r="I396" s="42"/>
      <c r="J396" s="51"/>
      <c r="K396" s="42"/>
      <c r="L396" s="51"/>
      <c r="M396" s="55"/>
      <c r="N396" s="58"/>
      <c r="O396" s="59">
        <v>260</v>
      </c>
      <c r="Q396" s="53" t="str">
        <f t="shared" si="115"/>
        <v>1</v>
      </c>
      <c r="R396" s="53">
        <f t="shared" si="110"/>
        <v>1</v>
      </c>
      <c r="S396" s="53" t="str">
        <f t="shared" si="116"/>
        <v>0</v>
      </c>
      <c r="T396" s="53">
        <f t="shared" si="111"/>
        <v>0</v>
      </c>
      <c r="U396" s="53" t="str">
        <f t="shared" si="117"/>
        <v>0</v>
      </c>
      <c r="V396" s="53">
        <f t="shared" si="112"/>
        <v>0</v>
      </c>
      <c r="W396" s="53" t="str">
        <f t="shared" si="118"/>
        <v>0</v>
      </c>
      <c r="X396" s="53">
        <f t="shared" si="113"/>
        <v>0</v>
      </c>
      <c r="Y396" s="53" t="str">
        <f t="shared" si="119"/>
        <v>0</v>
      </c>
      <c r="Z396" s="53">
        <f t="shared" si="114"/>
        <v>0</v>
      </c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92"/>
      <c r="B397" s="59"/>
      <c r="C397" s="87"/>
      <c r="D397" s="91"/>
      <c r="E397" s="42"/>
      <c r="F397" s="51"/>
      <c r="G397" s="42"/>
      <c r="H397" s="51"/>
      <c r="I397" s="42"/>
      <c r="J397" s="51"/>
      <c r="K397" s="42"/>
      <c r="L397" s="51"/>
      <c r="M397" s="55"/>
      <c r="N397" s="58"/>
      <c r="O397" s="59">
        <v>260</v>
      </c>
      <c r="Q397" s="53" t="str">
        <f t="shared" si="115"/>
        <v>1</v>
      </c>
      <c r="R397" s="53">
        <f t="shared" ref="R397:R460" si="120">Q397*1</f>
        <v>1</v>
      </c>
      <c r="S397" s="53" t="str">
        <f t="shared" si="116"/>
        <v>0</v>
      </c>
      <c r="T397" s="53">
        <f t="shared" ref="T397:T460" si="121">S397*1</f>
        <v>0</v>
      </c>
      <c r="U397" s="53" t="str">
        <f t="shared" si="117"/>
        <v>0</v>
      </c>
      <c r="V397" s="53">
        <f t="shared" ref="V397:V460" si="122">U397*1</f>
        <v>0</v>
      </c>
      <c r="W397" s="53" t="str">
        <f t="shared" si="118"/>
        <v>0</v>
      </c>
      <c r="X397" s="53">
        <f t="shared" ref="X397:X460" si="123">W397*1</f>
        <v>0</v>
      </c>
      <c r="Y397" s="53" t="str">
        <f t="shared" si="119"/>
        <v>0</v>
      </c>
      <c r="Z397" s="53">
        <f t="shared" ref="Z397:Z460" si="124">Y397*1</f>
        <v>0</v>
      </c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92"/>
      <c r="B398" s="59"/>
      <c r="C398" s="87"/>
      <c r="D398" s="91"/>
      <c r="E398" s="42"/>
      <c r="F398" s="51"/>
      <c r="G398" s="42"/>
      <c r="H398" s="51"/>
      <c r="I398" s="42"/>
      <c r="J398" s="51"/>
      <c r="K398" s="42"/>
      <c r="L398" s="51"/>
      <c r="M398" s="55"/>
      <c r="N398" s="58"/>
      <c r="O398" s="59">
        <v>260</v>
      </c>
      <c r="Q398" s="53" t="str">
        <f t="shared" ref="Q398:Q461" si="125">IF(AND(N398&lt;40.5,N398&gt;=0),"1","0")</f>
        <v>1</v>
      </c>
      <c r="R398" s="53">
        <f t="shared" si="120"/>
        <v>1</v>
      </c>
      <c r="S398" s="53" t="str">
        <f t="shared" ref="S398:S461" si="126">IF(AND(N398&lt;80.5,N398&gt;=40.5),"1","0")</f>
        <v>0</v>
      </c>
      <c r="T398" s="53">
        <f t="shared" si="121"/>
        <v>0</v>
      </c>
      <c r="U398" s="53" t="str">
        <f t="shared" ref="U398:U461" si="127">IF(AND(N398&lt;120.5,N398&gt;=80.5),"1","0")</f>
        <v>0</v>
      </c>
      <c r="V398" s="53">
        <f t="shared" si="122"/>
        <v>0</v>
      </c>
      <c r="W398" s="53" t="str">
        <f t="shared" ref="W398:W461" si="128">IF(AND(N398&lt;200.5,N398&gt;=120.5),"1","0")</f>
        <v>0</v>
      </c>
      <c r="X398" s="53">
        <f t="shared" si="123"/>
        <v>0</v>
      </c>
      <c r="Y398" s="53" t="str">
        <f t="shared" ref="Y398:Y461" si="129">IF(AND(N398&lt;999,N398&gt;=200.5),"1","0")</f>
        <v>0</v>
      </c>
      <c r="Z398" s="53">
        <f t="shared" si="124"/>
        <v>0</v>
      </c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92"/>
      <c r="B399" s="59"/>
      <c r="C399" s="87"/>
      <c r="D399" s="91"/>
      <c r="E399" s="42"/>
      <c r="F399" s="51"/>
      <c r="G399" s="42"/>
      <c r="H399" s="51"/>
      <c r="I399" s="42"/>
      <c r="J399" s="51"/>
      <c r="K399" s="42"/>
      <c r="L399" s="51"/>
      <c r="M399" s="55"/>
      <c r="N399" s="58"/>
      <c r="O399" s="59">
        <v>260</v>
      </c>
      <c r="Q399" s="53" t="str">
        <f t="shared" si="125"/>
        <v>1</v>
      </c>
      <c r="R399" s="53">
        <f t="shared" si="120"/>
        <v>1</v>
      </c>
      <c r="S399" s="53" t="str">
        <f t="shared" si="126"/>
        <v>0</v>
      </c>
      <c r="T399" s="53">
        <f t="shared" si="121"/>
        <v>0</v>
      </c>
      <c r="U399" s="53" t="str">
        <f t="shared" si="127"/>
        <v>0</v>
      </c>
      <c r="V399" s="53">
        <f t="shared" si="122"/>
        <v>0</v>
      </c>
      <c r="W399" s="53" t="str">
        <f t="shared" si="128"/>
        <v>0</v>
      </c>
      <c r="X399" s="53">
        <f t="shared" si="123"/>
        <v>0</v>
      </c>
      <c r="Y399" s="53" t="str">
        <f t="shared" si="129"/>
        <v>0</v>
      </c>
      <c r="Z399" s="53">
        <f t="shared" si="124"/>
        <v>0</v>
      </c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92"/>
      <c r="B400" s="59"/>
      <c r="C400" s="87"/>
      <c r="D400" s="91"/>
      <c r="E400" s="42"/>
      <c r="F400" s="51"/>
      <c r="G400" s="42"/>
      <c r="H400" s="51"/>
      <c r="I400" s="42"/>
      <c r="J400" s="51"/>
      <c r="K400" s="42"/>
      <c r="L400" s="51"/>
      <c r="M400" s="55"/>
      <c r="N400" s="58"/>
      <c r="O400" s="59">
        <v>260</v>
      </c>
      <c r="Q400" s="53" t="str">
        <f t="shared" si="125"/>
        <v>1</v>
      </c>
      <c r="R400" s="53">
        <f t="shared" si="120"/>
        <v>1</v>
      </c>
      <c r="S400" s="53" t="str">
        <f t="shared" si="126"/>
        <v>0</v>
      </c>
      <c r="T400" s="53">
        <f t="shared" si="121"/>
        <v>0</v>
      </c>
      <c r="U400" s="53" t="str">
        <f t="shared" si="127"/>
        <v>0</v>
      </c>
      <c r="V400" s="53">
        <f t="shared" si="122"/>
        <v>0</v>
      </c>
      <c r="W400" s="53" t="str">
        <f t="shared" si="128"/>
        <v>0</v>
      </c>
      <c r="X400" s="53">
        <f t="shared" si="123"/>
        <v>0</v>
      </c>
      <c r="Y400" s="53" t="str">
        <f t="shared" si="129"/>
        <v>0</v>
      </c>
      <c r="Z400" s="53">
        <f t="shared" si="124"/>
        <v>0</v>
      </c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92"/>
      <c r="B401" s="59"/>
      <c r="C401" s="87"/>
      <c r="D401" s="91"/>
      <c r="E401" s="42"/>
      <c r="F401" s="51"/>
      <c r="G401" s="42"/>
      <c r="H401" s="51"/>
      <c r="I401" s="42"/>
      <c r="J401" s="51"/>
      <c r="K401" s="42"/>
      <c r="L401" s="51"/>
      <c r="M401" s="55"/>
      <c r="N401" s="58"/>
      <c r="O401" s="59">
        <v>260</v>
      </c>
      <c r="Q401" s="53" t="str">
        <f t="shared" si="125"/>
        <v>1</v>
      </c>
      <c r="R401" s="53">
        <f t="shared" si="120"/>
        <v>1</v>
      </c>
      <c r="S401" s="53" t="str">
        <f t="shared" si="126"/>
        <v>0</v>
      </c>
      <c r="T401" s="53">
        <f t="shared" si="121"/>
        <v>0</v>
      </c>
      <c r="U401" s="53" t="str">
        <f t="shared" si="127"/>
        <v>0</v>
      </c>
      <c r="V401" s="53">
        <f t="shared" si="122"/>
        <v>0</v>
      </c>
      <c r="W401" s="53" t="str">
        <f t="shared" si="128"/>
        <v>0</v>
      </c>
      <c r="X401" s="53">
        <f t="shared" si="123"/>
        <v>0</v>
      </c>
      <c r="Y401" s="53" t="str">
        <f t="shared" si="129"/>
        <v>0</v>
      </c>
      <c r="Z401" s="53">
        <f t="shared" si="124"/>
        <v>0</v>
      </c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92"/>
      <c r="B402" s="59"/>
      <c r="C402" s="87"/>
      <c r="D402" s="91"/>
      <c r="E402" s="42"/>
      <c r="F402" s="51"/>
      <c r="G402" s="42"/>
      <c r="H402" s="51"/>
      <c r="I402" s="42"/>
      <c r="J402" s="51"/>
      <c r="K402" s="42"/>
      <c r="L402" s="51"/>
      <c r="M402" s="55"/>
      <c r="N402" s="58"/>
      <c r="O402" s="59">
        <v>260</v>
      </c>
      <c r="Q402" s="53" t="str">
        <f t="shared" si="125"/>
        <v>1</v>
      </c>
      <c r="R402" s="53">
        <f t="shared" si="120"/>
        <v>1</v>
      </c>
      <c r="S402" s="53" t="str">
        <f t="shared" si="126"/>
        <v>0</v>
      </c>
      <c r="T402" s="53">
        <f t="shared" si="121"/>
        <v>0</v>
      </c>
      <c r="U402" s="53" t="str">
        <f t="shared" si="127"/>
        <v>0</v>
      </c>
      <c r="V402" s="53">
        <f t="shared" si="122"/>
        <v>0</v>
      </c>
      <c r="W402" s="53" t="str">
        <f t="shared" si="128"/>
        <v>0</v>
      </c>
      <c r="X402" s="53">
        <f t="shared" si="123"/>
        <v>0</v>
      </c>
      <c r="Y402" s="53" t="str">
        <f t="shared" si="129"/>
        <v>0</v>
      </c>
      <c r="Z402" s="53">
        <f t="shared" si="124"/>
        <v>0</v>
      </c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92"/>
      <c r="B403" s="59"/>
      <c r="C403" s="87"/>
      <c r="D403" s="91"/>
      <c r="E403" s="42"/>
      <c r="F403" s="51"/>
      <c r="G403" s="42"/>
      <c r="H403" s="51"/>
      <c r="I403" s="42"/>
      <c r="J403" s="51"/>
      <c r="K403" s="42"/>
      <c r="L403" s="51"/>
      <c r="M403" s="55"/>
      <c r="N403" s="58"/>
      <c r="O403" s="59">
        <v>260</v>
      </c>
      <c r="Q403" s="53" t="str">
        <f t="shared" si="125"/>
        <v>1</v>
      </c>
      <c r="R403" s="53">
        <f t="shared" si="120"/>
        <v>1</v>
      </c>
      <c r="S403" s="53" t="str">
        <f t="shared" si="126"/>
        <v>0</v>
      </c>
      <c r="T403" s="53">
        <f t="shared" si="121"/>
        <v>0</v>
      </c>
      <c r="U403" s="53" t="str">
        <f t="shared" si="127"/>
        <v>0</v>
      </c>
      <c r="V403" s="53">
        <f t="shared" si="122"/>
        <v>0</v>
      </c>
      <c r="W403" s="53" t="str">
        <f t="shared" si="128"/>
        <v>0</v>
      </c>
      <c r="X403" s="53">
        <f t="shared" si="123"/>
        <v>0</v>
      </c>
      <c r="Y403" s="53" t="str">
        <f t="shared" si="129"/>
        <v>0</v>
      </c>
      <c r="Z403" s="53">
        <f t="shared" si="124"/>
        <v>0</v>
      </c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92"/>
      <c r="B404" s="59"/>
      <c r="C404" s="87"/>
      <c r="D404" s="91"/>
      <c r="E404" s="42"/>
      <c r="F404" s="51"/>
      <c r="G404" s="42"/>
      <c r="H404" s="51"/>
      <c r="I404" s="42"/>
      <c r="J404" s="51"/>
      <c r="K404" s="42"/>
      <c r="L404" s="51"/>
      <c r="M404" s="55"/>
      <c r="N404" s="58"/>
      <c r="O404" s="59">
        <v>260</v>
      </c>
      <c r="Q404" s="53" t="str">
        <f t="shared" si="125"/>
        <v>1</v>
      </c>
      <c r="R404" s="53">
        <f t="shared" si="120"/>
        <v>1</v>
      </c>
      <c r="S404" s="53" t="str">
        <f t="shared" si="126"/>
        <v>0</v>
      </c>
      <c r="T404" s="53">
        <f t="shared" si="121"/>
        <v>0</v>
      </c>
      <c r="U404" s="53" t="str">
        <f t="shared" si="127"/>
        <v>0</v>
      </c>
      <c r="V404" s="53">
        <f t="shared" si="122"/>
        <v>0</v>
      </c>
      <c r="W404" s="53" t="str">
        <f t="shared" si="128"/>
        <v>0</v>
      </c>
      <c r="X404" s="53">
        <f t="shared" si="123"/>
        <v>0</v>
      </c>
      <c r="Y404" s="53" t="str">
        <f t="shared" si="129"/>
        <v>0</v>
      </c>
      <c r="Z404" s="53">
        <f t="shared" si="124"/>
        <v>0</v>
      </c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92"/>
      <c r="B405" s="59"/>
      <c r="C405" s="87"/>
      <c r="D405" s="91"/>
      <c r="E405" s="42"/>
      <c r="F405" s="51"/>
      <c r="G405" s="42"/>
      <c r="H405" s="51"/>
      <c r="I405" s="42"/>
      <c r="J405" s="51"/>
      <c r="K405" s="42"/>
      <c r="L405" s="51"/>
      <c r="M405" s="55"/>
      <c r="N405" s="58"/>
      <c r="O405" s="59">
        <v>260</v>
      </c>
      <c r="Q405" s="53" t="str">
        <f t="shared" si="125"/>
        <v>1</v>
      </c>
      <c r="R405" s="53">
        <f t="shared" si="120"/>
        <v>1</v>
      </c>
      <c r="S405" s="53" t="str">
        <f t="shared" si="126"/>
        <v>0</v>
      </c>
      <c r="T405" s="53">
        <f t="shared" si="121"/>
        <v>0</v>
      </c>
      <c r="U405" s="53" t="str">
        <f t="shared" si="127"/>
        <v>0</v>
      </c>
      <c r="V405" s="53">
        <f t="shared" si="122"/>
        <v>0</v>
      </c>
      <c r="W405" s="53" t="str">
        <f t="shared" si="128"/>
        <v>0</v>
      </c>
      <c r="X405" s="53">
        <f t="shared" si="123"/>
        <v>0</v>
      </c>
      <c r="Y405" s="53" t="str">
        <f t="shared" si="129"/>
        <v>0</v>
      </c>
      <c r="Z405" s="53">
        <f t="shared" si="124"/>
        <v>0</v>
      </c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92"/>
      <c r="B406" s="59"/>
      <c r="C406" s="87"/>
      <c r="D406" s="91"/>
      <c r="E406" s="42"/>
      <c r="F406" s="51"/>
      <c r="G406" s="42"/>
      <c r="H406" s="51"/>
      <c r="I406" s="42"/>
      <c r="J406" s="51"/>
      <c r="K406" s="42"/>
      <c r="L406" s="51"/>
      <c r="M406" s="55"/>
      <c r="N406" s="58"/>
      <c r="O406" s="59">
        <v>260</v>
      </c>
      <c r="Q406" s="53" t="str">
        <f t="shared" si="125"/>
        <v>1</v>
      </c>
      <c r="R406" s="53">
        <f t="shared" si="120"/>
        <v>1</v>
      </c>
      <c r="S406" s="53" t="str">
        <f t="shared" si="126"/>
        <v>0</v>
      </c>
      <c r="T406" s="53">
        <f t="shared" si="121"/>
        <v>0</v>
      </c>
      <c r="U406" s="53" t="str">
        <f t="shared" si="127"/>
        <v>0</v>
      </c>
      <c r="V406" s="53">
        <f t="shared" si="122"/>
        <v>0</v>
      </c>
      <c r="W406" s="53" t="str">
        <f t="shared" si="128"/>
        <v>0</v>
      </c>
      <c r="X406" s="53">
        <f t="shared" si="123"/>
        <v>0</v>
      </c>
      <c r="Y406" s="53" t="str">
        <f t="shared" si="129"/>
        <v>0</v>
      </c>
      <c r="Z406" s="53">
        <f t="shared" si="124"/>
        <v>0</v>
      </c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92"/>
      <c r="B407" s="59"/>
      <c r="C407" s="87"/>
      <c r="D407" s="91"/>
      <c r="E407" s="42"/>
      <c r="F407" s="51"/>
      <c r="G407" s="42"/>
      <c r="H407" s="51"/>
      <c r="I407" s="42"/>
      <c r="J407" s="51"/>
      <c r="K407" s="42"/>
      <c r="L407" s="51"/>
      <c r="M407" s="55"/>
      <c r="N407" s="58"/>
      <c r="O407" s="59">
        <v>260</v>
      </c>
      <c r="Q407" s="53" t="str">
        <f t="shared" si="125"/>
        <v>1</v>
      </c>
      <c r="R407" s="53">
        <f t="shared" si="120"/>
        <v>1</v>
      </c>
      <c r="S407" s="53" t="str">
        <f t="shared" si="126"/>
        <v>0</v>
      </c>
      <c r="T407" s="53">
        <f t="shared" si="121"/>
        <v>0</v>
      </c>
      <c r="U407" s="53" t="str">
        <f t="shared" si="127"/>
        <v>0</v>
      </c>
      <c r="V407" s="53">
        <f t="shared" si="122"/>
        <v>0</v>
      </c>
      <c r="W407" s="53" t="str">
        <f t="shared" si="128"/>
        <v>0</v>
      </c>
      <c r="X407" s="53">
        <f t="shared" si="123"/>
        <v>0</v>
      </c>
      <c r="Y407" s="53" t="str">
        <f t="shared" si="129"/>
        <v>0</v>
      </c>
      <c r="Z407" s="53">
        <f t="shared" si="124"/>
        <v>0</v>
      </c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92"/>
      <c r="B408" s="59"/>
      <c r="C408" s="87"/>
      <c r="D408" s="91"/>
      <c r="E408" s="42"/>
      <c r="F408" s="51"/>
      <c r="G408" s="42"/>
      <c r="H408" s="51"/>
      <c r="I408" s="42"/>
      <c r="J408" s="51"/>
      <c r="K408" s="42"/>
      <c r="L408" s="51"/>
      <c r="M408" s="55"/>
      <c r="N408" s="58"/>
      <c r="O408" s="59">
        <v>260</v>
      </c>
      <c r="Q408" s="53" t="str">
        <f t="shared" si="125"/>
        <v>1</v>
      </c>
      <c r="R408" s="53">
        <f t="shared" si="120"/>
        <v>1</v>
      </c>
      <c r="S408" s="53" t="str">
        <f t="shared" si="126"/>
        <v>0</v>
      </c>
      <c r="T408" s="53">
        <f t="shared" si="121"/>
        <v>0</v>
      </c>
      <c r="U408" s="53" t="str">
        <f t="shared" si="127"/>
        <v>0</v>
      </c>
      <c r="V408" s="53">
        <f t="shared" si="122"/>
        <v>0</v>
      </c>
      <c r="W408" s="53" t="str">
        <f t="shared" si="128"/>
        <v>0</v>
      </c>
      <c r="X408" s="53">
        <f t="shared" si="123"/>
        <v>0</v>
      </c>
      <c r="Y408" s="53" t="str">
        <f t="shared" si="129"/>
        <v>0</v>
      </c>
      <c r="Z408" s="53">
        <f t="shared" si="124"/>
        <v>0</v>
      </c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92"/>
      <c r="B409" s="59"/>
      <c r="C409" s="87"/>
      <c r="D409" s="91"/>
      <c r="E409" s="42"/>
      <c r="F409" s="51"/>
      <c r="G409" s="42"/>
      <c r="H409" s="51"/>
      <c r="I409" s="42"/>
      <c r="J409" s="51"/>
      <c r="K409" s="42"/>
      <c r="L409" s="51"/>
      <c r="M409" s="55"/>
      <c r="N409" s="58"/>
      <c r="O409" s="59">
        <v>260</v>
      </c>
      <c r="Q409" s="53" t="str">
        <f t="shared" si="125"/>
        <v>1</v>
      </c>
      <c r="R409" s="53">
        <f t="shared" si="120"/>
        <v>1</v>
      </c>
      <c r="S409" s="53" t="str">
        <f t="shared" si="126"/>
        <v>0</v>
      </c>
      <c r="T409" s="53">
        <f t="shared" si="121"/>
        <v>0</v>
      </c>
      <c r="U409" s="53" t="str">
        <f t="shared" si="127"/>
        <v>0</v>
      </c>
      <c r="V409" s="53">
        <f t="shared" si="122"/>
        <v>0</v>
      </c>
      <c r="W409" s="53" t="str">
        <f t="shared" si="128"/>
        <v>0</v>
      </c>
      <c r="X409" s="53">
        <f t="shared" si="123"/>
        <v>0</v>
      </c>
      <c r="Y409" s="53" t="str">
        <f t="shared" si="129"/>
        <v>0</v>
      </c>
      <c r="Z409" s="53">
        <f t="shared" si="124"/>
        <v>0</v>
      </c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92"/>
      <c r="B410" s="59"/>
      <c r="C410" s="87"/>
      <c r="D410" s="91"/>
      <c r="E410" s="42"/>
      <c r="F410" s="51"/>
      <c r="G410" s="42"/>
      <c r="H410" s="51"/>
      <c r="I410" s="42"/>
      <c r="J410" s="51"/>
      <c r="K410" s="42"/>
      <c r="L410" s="51"/>
      <c r="M410" s="55"/>
      <c r="N410" s="58"/>
      <c r="O410" s="59">
        <v>260</v>
      </c>
      <c r="Q410" s="53" t="str">
        <f t="shared" si="125"/>
        <v>1</v>
      </c>
      <c r="R410" s="53">
        <f t="shared" si="120"/>
        <v>1</v>
      </c>
      <c r="S410" s="53" t="str">
        <f t="shared" si="126"/>
        <v>0</v>
      </c>
      <c r="T410" s="53">
        <f t="shared" si="121"/>
        <v>0</v>
      </c>
      <c r="U410" s="53" t="str">
        <f t="shared" si="127"/>
        <v>0</v>
      </c>
      <c r="V410" s="53">
        <f t="shared" si="122"/>
        <v>0</v>
      </c>
      <c r="W410" s="53" t="str">
        <f t="shared" si="128"/>
        <v>0</v>
      </c>
      <c r="X410" s="53">
        <f t="shared" si="123"/>
        <v>0</v>
      </c>
      <c r="Y410" s="53" t="str">
        <f t="shared" si="129"/>
        <v>0</v>
      </c>
      <c r="Z410" s="53">
        <f t="shared" si="124"/>
        <v>0</v>
      </c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92"/>
      <c r="B411" s="59"/>
      <c r="C411" s="87"/>
      <c r="D411" s="91"/>
      <c r="E411" s="42"/>
      <c r="F411" s="51"/>
      <c r="G411" s="42"/>
      <c r="H411" s="51"/>
      <c r="I411" s="42"/>
      <c r="J411" s="51"/>
      <c r="K411" s="42"/>
      <c r="L411" s="51"/>
      <c r="M411" s="55"/>
      <c r="N411" s="58"/>
      <c r="O411" s="59">
        <v>260</v>
      </c>
      <c r="Q411" s="53" t="str">
        <f t="shared" si="125"/>
        <v>1</v>
      </c>
      <c r="R411" s="53">
        <f t="shared" si="120"/>
        <v>1</v>
      </c>
      <c r="S411" s="53" t="str">
        <f t="shared" si="126"/>
        <v>0</v>
      </c>
      <c r="T411" s="53">
        <f t="shared" si="121"/>
        <v>0</v>
      </c>
      <c r="U411" s="53" t="str">
        <f t="shared" si="127"/>
        <v>0</v>
      </c>
      <c r="V411" s="53">
        <f t="shared" si="122"/>
        <v>0</v>
      </c>
      <c r="W411" s="53" t="str">
        <f t="shared" si="128"/>
        <v>0</v>
      </c>
      <c r="X411" s="53">
        <f t="shared" si="123"/>
        <v>0</v>
      </c>
      <c r="Y411" s="53" t="str">
        <f t="shared" si="129"/>
        <v>0</v>
      </c>
      <c r="Z411" s="53">
        <f t="shared" si="124"/>
        <v>0</v>
      </c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92"/>
      <c r="B412" s="59"/>
      <c r="C412" s="87"/>
      <c r="D412" s="91"/>
      <c r="E412" s="42"/>
      <c r="F412" s="51"/>
      <c r="G412" s="42"/>
      <c r="H412" s="51"/>
      <c r="I412" s="42"/>
      <c r="J412" s="51"/>
      <c r="K412" s="42"/>
      <c r="L412" s="51"/>
      <c r="M412" s="55"/>
      <c r="N412" s="58"/>
      <c r="O412" s="59">
        <v>260</v>
      </c>
      <c r="Q412" s="53" t="str">
        <f t="shared" si="125"/>
        <v>1</v>
      </c>
      <c r="R412" s="53">
        <f t="shared" si="120"/>
        <v>1</v>
      </c>
      <c r="S412" s="53" t="str">
        <f t="shared" si="126"/>
        <v>0</v>
      </c>
      <c r="T412" s="53">
        <f t="shared" si="121"/>
        <v>0</v>
      </c>
      <c r="U412" s="53" t="str">
        <f t="shared" si="127"/>
        <v>0</v>
      </c>
      <c r="V412" s="53">
        <f t="shared" si="122"/>
        <v>0</v>
      </c>
      <c r="W412" s="53" t="str">
        <f t="shared" si="128"/>
        <v>0</v>
      </c>
      <c r="X412" s="53">
        <f t="shared" si="123"/>
        <v>0</v>
      </c>
      <c r="Y412" s="53" t="str">
        <f t="shared" si="129"/>
        <v>0</v>
      </c>
      <c r="Z412" s="53">
        <f t="shared" si="124"/>
        <v>0</v>
      </c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92"/>
      <c r="B413" s="59"/>
      <c r="C413" s="87"/>
      <c r="D413" s="91"/>
      <c r="E413" s="42"/>
      <c r="F413" s="51"/>
      <c r="G413" s="42"/>
      <c r="H413" s="51"/>
      <c r="I413" s="42"/>
      <c r="J413" s="51"/>
      <c r="K413" s="42"/>
      <c r="L413" s="51"/>
      <c r="M413" s="55"/>
      <c r="N413" s="58"/>
      <c r="O413" s="59">
        <v>260</v>
      </c>
      <c r="Q413" s="53" t="str">
        <f t="shared" si="125"/>
        <v>1</v>
      </c>
      <c r="R413" s="53">
        <f t="shared" si="120"/>
        <v>1</v>
      </c>
      <c r="S413" s="53" t="str">
        <f t="shared" si="126"/>
        <v>0</v>
      </c>
      <c r="T413" s="53">
        <f t="shared" si="121"/>
        <v>0</v>
      </c>
      <c r="U413" s="53" t="str">
        <f t="shared" si="127"/>
        <v>0</v>
      </c>
      <c r="V413" s="53">
        <f t="shared" si="122"/>
        <v>0</v>
      </c>
      <c r="W413" s="53" t="str">
        <f t="shared" si="128"/>
        <v>0</v>
      </c>
      <c r="X413" s="53">
        <f t="shared" si="123"/>
        <v>0</v>
      </c>
      <c r="Y413" s="53" t="str">
        <f t="shared" si="129"/>
        <v>0</v>
      </c>
      <c r="Z413" s="53">
        <f t="shared" si="124"/>
        <v>0</v>
      </c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92"/>
      <c r="B414" s="59"/>
      <c r="C414" s="87"/>
      <c r="D414" s="91"/>
      <c r="E414" s="42"/>
      <c r="F414" s="51"/>
      <c r="G414" s="42"/>
      <c r="H414" s="51"/>
      <c r="I414" s="42"/>
      <c r="J414" s="51"/>
      <c r="K414" s="42"/>
      <c r="L414" s="51"/>
      <c r="M414" s="55"/>
      <c r="N414" s="58"/>
      <c r="O414" s="59">
        <v>260</v>
      </c>
      <c r="Q414" s="53" t="str">
        <f t="shared" si="125"/>
        <v>1</v>
      </c>
      <c r="R414" s="53">
        <f t="shared" si="120"/>
        <v>1</v>
      </c>
      <c r="S414" s="53" t="str">
        <f t="shared" si="126"/>
        <v>0</v>
      </c>
      <c r="T414" s="53">
        <f t="shared" si="121"/>
        <v>0</v>
      </c>
      <c r="U414" s="53" t="str">
        <f t="shared" si="127"/>
        <v>0</v>
      </c>
      <c r="V414" s="53">
        <f t="shared" si="122"/>
        <v>0</v>
      </c>
      <c r="W414" s="53" t="str">
        <f t="shared" si="128"/>
        <v>0</v>
      </c>
      <c r="X414" s="53">
        <f t="shared" si="123"/>
        <v>0</v>
      </c>
      <c r="Y414" s="53" t="str">
        <f t="shared" si="129"/>
        <v>0</v>
      </c>
      <c r="Z414" s="53">
        <f t="shared" si="124"/>
        <v>0</v>
      </c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92"/>
      <c r="B415" s="59"/>
      <c r="C415" s="87"/>
      <c r="D415" s="91"/>
      <c r="E415" s="42"/>
      <c r="F415" s="51"/>
      <c r="G415" s="42"/>
      <c r="H415" s="51"/>
      <c r="I415" s="42"/>
      <c r="J415" s="51"/>
      <c r="K415" s="42"/>
      <c r="L415" s="51"/>
      <c r="M415" s="55"/>
      <c r="N415" s="58"/>
      <c r="O415" s="59">
        <v>260</v>
      </c>
      <c r="Q415" s="53" t="str">
        <f t="shared" si="125"/>
        <v>1</v>
      </c>
      <c r="R415" s="53">
        <f t="shared" si="120"/>
        <v>1</v>
      </c>
      <c r="S415" s="53" t="str">
        <f t="shared" si="126"/>
        <v>0</v>
      </c>
      <c r="T415" s="53">
        <f t="shared" si="121"/>
        <v>0</v>
      </c>
      <c r="U415" s="53" t="str">
        <f t="shared" si="127"/>
        <v>0</v>
      </c>
      <c r="V415" s="53">
        <f t="shared" si="122"/>
        <v>0</v>
      </c>
      <c r="W415" s="53" t="str">
        <f t="shared" si="128"/>
        <v>0</v>
      </c>
      <c r="X415" s="53">
        <f t="shared" si="123"/>
        <v>0</v>
      </c>
      <c r="Y415" s="53" t="str">
        <f t="shared" si="129"/>
        <v>0</v>
      </c>
      <c r="Z415" s="53">
        <f t="shared" si="124"/>
        <v>0</v>
      </c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92"/>
      <c r="B416" s="59"/>
      <c r="C416" s="87"/>
      <c r="D416" s="91"/>
      <c r="E416" s="42"/>
      <c r="F416" s="51"/>
      <c r="G416" s="42"/>
      <c r="H416" s="51"/>
      <c r="I416" s="42"/>
      <c r="J416" s="51"/>
      <c r="K416" s="42"/>
      <c r="L416" s="51"/>
      <c r="M416" s="55"/>
      <c r="N416" s="58"/>
      <c r="O416" s="59">
        <v>260</v>
      </c>
      <c r="Q416" s="53" t="str">
        <f t="shared" si="125"/>
        <v>1</v>
      </c>
      <c r="R416" s="53">
        <f t="shared" si="120"/>
        <v>1</v>
      </c>
      <c r="S416" s="53" t="str">
        <f t="shared" si="126"/>
        <v>0</v>
      </c>
      <c r="T416" s="53">
        <f t="shared" si="121"/>
        <v>0</v>
      </c>
      <c r="U416" s="53" t="str">
        <f t="shared" si="127"/>
        <v>0</v>
      </c>
      <c r="V416" s="53">
        <f t="shared" si="122"/>
        <v>0</v>
      </c>
      <c r="W416" s="53" t="str">
        <f t="shared" si="128"/>
        <v>0</v>
      </c>
      <c r="X416" s="53">
        <f t="shared" si="123"/>
        <v>0</v>
      </c>
      <c r="Y416" s="53" t="str">
        <f t="shared" si="129"/>
        <v>0</v>
      </c>
      <c r="Z416" s="53">
        <f t="shared" si="124"/>
        <v>0</v>
      </c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92"/>
      <c r="B417" s="59"/>
      <c r="C417" s="87"/>
      <c r="D417" s="91"/>
      <c r="E417" s="42"/>
      <c r="F417" s="51"/>
      <c r="G417" s="42"/>
      <c r="H417" s="51"/>
      <c r="I417" s="42"/>
      <c r="J417" s="51"/>
      <c r="K417" s="42"/>
      <c r="L417" s="51"/>
      <c r="M417" s="55"/>
      <c r="N417" s="58"/>
      <c r="O417" s="59">
        <v>260</v>
      </c>
      <c r="Q417" s="53" t="str">
        <f t="shared" si="125"/>
        <v>1</v>
      </c>
      <c r="R417" s="53">
        <f t="shared" si="120"/>
        <v>1</v>
      </c>
      <c r="S417" s="53" t="str">
        <f t="shared" si="126"/>
        <v>0</v>
      </c>
      <c r="T417" s="53">
        <f t="shared" si="121"/>
        <v>0</v>
      </c>
      <c r="U417" s="53" t="str">
        <f t="shared" si="127"/>
        <v>0</v>
      </c>
      <c r="V417" s="53">
        <f t="shared" si="122"/>
        <v>0</v>
      </c>
      <c r="W417" s="53" t="str">
        <f t="shared" si="128"/>
        <v>0</v>
      </c>
      <c r="X417" s="53">
        <f t="shared" si="123"/>
        <v>0</v>
      </c>
      <c r="Y417" s="53" t="str">
        <f t="shared" si="129"/>
        <v>0</v>
      </c>
      <c r="Z417" s="53">
        <f t="shared" si="124"/>
        <v>0</v>
      </c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92"/>
      <c r="B418" s="59"/>
      <c r="C418" s="87"/>
      <c r="D418" s="91"/>
      <c r="E418" s="42"/>
      <c r="F418" s="51"/>
      <c r="G418" s="42"/>
      <c r="H418" s="51"/>
      <c r="I418" s="42"/>
      <c r="J418" s="51"/>
      <c r="K418" s="42"/>
      <c r="L418" s="51"/>
      <c r="M418" s="55"/>
      <c r="N418" s="58"/>
      <c r="O418" s="59">
        <v>260</v>
      </c>
      <c r="Q418" s="53" t="str">
        <f t="shared" si="125"/>
        <v>1</v>
      </c>
      <c r="R418" s="53">
        <f t="shared" si="120"/>
        <v>1</v>
      </c>
      <c r="S418" s="53" t="str">
        <f t="shared" si="126"/>
        <v>0</v>
      </c>
      <c r="T418" s="53">
        <f t="shared" si="121"/>
        <v>0</v>
      </c>
      <c r="U418" s="53" t="str">
        <f t="shared" si="127"/>
        <v>0</v>
      </c>
      <c r="V418" s="53">
        <f t="shared" si="122"/>
        <v>0</v>
      </c>
      <c r="W418" s="53" t="str">
        <f t="shared" si="128"/>
        <v>0</v>
      </c>
      <c r="X418" s="53">
        <f t="shared" si="123"/>
        <v>0</v>
      </c>
      <c r="Y418" s="53" t="str">
        <f t="shared" si="129"/>
        <v>0</v>
      </c>
      <c r="Z418" s="53">
        <f t="shared" si="124"/>
        <v>0</v>
      </c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92"/>
      <c r="B419" s="59"/>
      <c r="C419" s="87"/>
      <c r="D419" s="91"/>
      <c r="E419" s="42"/>
      <c r="F419" s="51"/>
      <c r="G419" s="42"/>
      <c r="H419" s="51"/>
      <c r="I419" s="42"/>
      <c r="J419" s="51"/>
      <c r="K419" s="42"/>
      <c r="L419" s="51"/>
      <c r="M419" s="55"/>
      <c r="N419" s="58"/>
      <c r="O419" s="59">
        <v>260</v>
      </c>
      <c r="Q419" s="53" t="str">
        <f t="shared" si="125"/>
        <v>1</v>
      </c>
      <c r="R419" s="53">
        <f t="shared" si="120"/>
        <v>1</v>
      </c>
      <c r="S419" s="53" t="str">
        <f t="shared" si="126"/>
        <v>0</v>
      </c>
      <c r="T419" s="53">
        <f t="shared" si="121"/>
        <v>0</v>
      </c>
      <c r="U419" s="53" t="str">
        <f t="shared" si="127"/>
        <v>0</v>
      </c>
      <c r="V419" s="53">
        <f t="shared" si="122"/>
        <v>0</v>
      </c>
      <c r="W419" s="53" t="str">
        <f t="shared" si="128"/>
        <v>0</v>
      </c>
      <c r="X419" s="53">
        <f t="shared" si="123"/>
        <v>0</v>
      </c>
      <c r="Y419" s="53" t="str">
        <f t="shared" si="129"/>
        <v>0</v>
      </c>
      <c r="Z419" s="53">
        <f t="shared" si="124"/>
        <v>0</v>
      </c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92"/>
      <c r="B420" s="59"/>
      <c r="C420" s="87"/>
      <c r="D420" s="91"/>
      <c r="E420" s="42"/>
      <c r="F420" s="51"/>
      <c r="G420" s="42"/>
      <c r="H420" s="51"/>
      <c r="I420" s="42"/>
      <c r="J420" s="51"/>
      <c r="K420" s="42"/>
      <c r="L420" s="51"/>
      <c r="M420" s="55"/>
      <c r="N420" s="58"/>
      <c r="O420" s="59">
        <v>260</v>
      </c>
      <c r="Q420" s="53" t="str">
        <f t="shared" si="125"/>
        <v>1</v>
      </c>
      <c r="R420" s="53">
        <f t="shared" si="120"/>
        <v>1</v>
      </c>
      <c r="S420" s="53" t="str">
        <f t="shared" si="126"/>
        <v>0</v>
      </c>
      <c r="T420" s="53">
        <f t="shared" si="121"/>
        <v>0</v>
      </c>
      <c r="U420" s="53" t="str">
        <f t="shared" si="127"/>
        <v>0</v>
      </c>
      <c r="V420" s="53">
        <f t="shared" si="122"/>
        <v>0</v>
      </c>
      <c r="W420" s="53" t="str">
        <f t="shared" si="128"/>
        <v>0</v>
      </c>
      <c r="X420" s="53">
        <f t="shared" si="123"/>
        <v>0</v>
      </c>
      <c r="Y420" s="53" t="str">
        <f t="shared" si="129"/>
        <v>0</v>
      </c>
      <c r="Z420" s="53">
        <f t="shared" si="124"/>
        <v>0</v>
      </c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92"/>
      <c r="B421" s="59"/>
      <c r="C421" s="87"/>
      <c r="D421" s="91"/>
      <c r="E421" s="42"/>
      <c r="F421" s="51"/>
      <c r="G421" s="42"/>
      <c r="H421" s="51"/>
      <c r="I421" s="42"/>
      <c r="J421" s="51"/>
      <c r="K421" s="42"/>
      <c r="L421" s="51"/>
      <c r="M421" s="55"/>
      <c r="N421" s="58"/>
      <c r="O421" s="59">
        <v>260</v>
      </c>
      <c r="Q421" s="53" t="str">
        <f t="shared" si="125"/>
        <v>1</v>
      </c>
      <c r="R421" s="53">
        <f t="shared" si="120"/>
        <v>1</v>
      </c>
      <c r="S421" s="53" t="str">
        <f t="shared" si="126"/>
        <v>0</v>
      </c>
      <c r="T421" s="53">
        <f t="shared" si="121"/>
        <v>0</v>
      </c>
      <c r="U421" s="53" t="str">
        <f t="shared" si="127"/>
        <v>0</v>
      </c>
      <c r="V421" s="53">
        <f t="shared" si="122"/>
        <v>0</v>
      </c>
      <c r="W421" s="53" t="str">
        <f t="shared" si="128"/>
        <v>0</v>
      </c>
      <c r="X421" s="53">
        <f t="shared" si="123"/>
        <v>0</v>
      </c>
      <c r="Y421" s="53" t="str">
        <f t="shared" si="129"/>
        <v>0</v>
      </c>
      <c r="Z421" s="53">
        <f t="shared" si="124"/>
        <v>0</v>
      </c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92"/>
      <c r="B422" s="59"/>
      <c r="C422" s="87"/>
      <c r="D422" s="91"/>
      <c r="E422" s="42"/>
      <c r="F422" s="51"/>
      <c r="G422" s="42"/>
      <c r="H422" s="51"/>
      <c r="I422" s="42"/>
      <c r="J422" s="51"/>
      <c r="K422" s="42"/>
      <c r="L422" s="51"/>
      <c r="M422" s="55"/>
      <c r="N422" s="58"/>
      <c r="O422" s="59">
        <v>260</v>
      </c>
      <c r="Q422" s="53" t="str">
        <f t="shared" si="125"/>
        <v>1</v>
      </c>
      <c r="R422" s="53">
        <f t="shared" si="120"/>
        <v>1</v>
      </c>
      <c r="S422" s="53" t="str">
        <f t="shared" si="126"/>
        <v>0</v>
      </c>
      <c r="T422" s="53">
        <f t="shared" si="121"/>
        <v>0</v>
      </c>
      <c r="U422" s="53" t="str">
        <f t="shared" si="127"/>
        <v>0</v>
      </c>
      <c r="V422" s="53">
        <f t="shared" si="122"/>
        <v>0</v>
      </c>
      <c r="W422" s="53" t="str">
        <f t="shared" si="128"/>
        <v>0</v>
      </c>
      <c r="X422" s="53">
        <f t="shared" si="123"/>
        <v>0</v>
      </c>
      <c r="Y422" s="53" t="str">
        <f t="shared" si="129"/>
        <v>0</v>
      </c>
      <c r="Z422" s="53">
        <f t="shared" si="124"/>
        <v>0</v>
      </c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92"/>
      <c r="B423" s="59"/>
      <c r="C423" s="87"/>
      <c r="D423" s="91"/>
      <c r="E423" s="42"/>
      <c r="F423" s="51"/>
      <c r="G423" s="42"/>
      <c r="H423" s="51"/>
      <c r="I423" s="42"/>
      <c r="J423" s="51"/>
      <c r="K423" s="42"/>
      <c r="L423" s="51"/>
      <c r="M423" s="55"/>
      <c r="N423" s="58"/>
      <c r="O423" s="59">
        <v>260</v>
      </c>
      <c r="Q423" s="53" t="str">
        <f t="shared" si="125"/>
        <v>1</v>
      </c>
      <c r="R423" s="53">
        <f t="shared" si="120"/>
        <v>1</v>
      </c>
      <c r="S423" s="53" t="str">
        <f t="shared" si="126"/>
        <v>0</v>
      </c>
      <c r="T423" s="53">
        <f t="shared" si="121"/>
        <v>0</v>
      </c>
      <c r="U423" s="53" t="str">
        <f t="shared" si="127"/>
        <v>0</v>
      </c>
      <c r="V423" s="53">
        <f t="shared" si="122"/>
        <v>0</v>
      </c>
      <c r="W423" s="53" t="str">
        <f t="shared" si="128"/>
        <v>0</v>
      </c>
      <c r="X423" s="53">
        <f t="shared" si="123"/>
        <v>0</v>
      </c>
      <c r="Y423" s="53" t="str">
        <f t="shared" si="129"/>
        <v>0</v>
      </c>
      <c r="Z423" s="53">
        <f t="shared" si="124"/>
        <v>0</v>
      </c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92"/>
      <c r="B424" s="59"/>
      <c r="C424" s="87"/>
      <c r="D424" s="91"/>
      <c r="E424" s="42"/>
      <c r="F424" s="51"/>
      <c r="G424" s="42"/>
      <c r="H424" s="51"/>
      <c r="I424" s="42"/>
      <c r="J424" s="51"/>
      <c r="K424" s="42"/>
      <c r="L424" s="51"/>
      <c r="M424" s="55"/>
      <c r="N424" s="58"/>
      <c r="O424" s="59">
        <v>260</v>
      </c>
      <c r="Q424" s="53" t="str">
        <f t="shared" si="125"/>
        <v>1</v>
      </c>
      <c r="R424" s="53">
        <f t="shared" si="120"/>
        <v>1</v>
      </c>
      <c r="S424" s="53" t="str">
        <f t="shared" si="126"/>
        <v>0</v>
      </c>
      <c r="T424" s="53">
        <f t="shared" si="121"/>
        <v>0</v>
      </c>
      <c r="U424" s="53" t="str">
        <f t="shared" si="127"/>
        <v>0</v>
      </c>
      <c r="V424" s="53">
        <f t="shared" si="122"/>
        <v>0</v>
      </c>
      <c r="W424" s="53" t="str">
        <f t="shared" si="128"/>
        <v>0</v>
      </c>
      <c r="X424" s="53">
        <f t="shared" si="123"/>
        <v>0</v>
      </c>
      <c r="Y424" s="53" t="str">
        <f t="shared" si="129"/>
        <v>0</v>
      </c>
      <c r="Z424" s="53">
        <f t="shared" si="124"/>
        <v>0</v>
      </c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92"/>
      <c r="B425" s="59"/>
      <c r="C425" s="87"/>
      <c r="D425" s="91"/>
      <c r="E425" s="42"/>
      <c r="F425" s="51"/>
      <c r="G425" s="42"/>
      <c r="H425" s="51"/>
      <c r="I425" s="42"/>
      <c r="J425" s="51"/>
      <c r="K425" s="42"/>
      <c r="L425" s="51"/>
      <c r="M425" s="55"/>
      <c r="N425" s="58"/>
      <c r="O425" s="59">
        <v>260</v>
      </c>
      <c r="Q425" s="53" t="str">
        <f t="shared" si="125"/>
        <v>1</v>
      </c>
      <c r="R425" s="53">
        <f t="shared" si="120"/>
        <v>1</v>
      </c>
      <c r="S425" s="53" t="str">
        <f t="shared" si="126"/>
        <v>0</v>
      </c>
      <c r="T425" s="53">
        <f t="shared" si="121"/>
        <v>0</v>
      </c>
      <c r="U425" s="53" t="str">
        <f t="shared" si="127"/>
        <v>0</v>
      </c>
      <c r="V425" s="53">
        <f t="shared" si="122"/>
        <v>0</v>
      </c>
      <c r="W425" s="53" t="str">
        <f t="shared" si="128"/>
        <v>0</v>
      </c>
      <c r="X425" s="53">
        <f t="shared" si="123"/>
        <v>0</v>
      </c>
      <c r="Y425" s="53" t="str">
        <f t="shared" si="129"/>
        <v>0</v>
      </c>
      <c r="Z425" s="53">
        <f t="shared" si="124"/>
        <v>0</v>
      </c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92"/>
      <c r="B426" s="59"/>
      <c r="C426" s="87"/>
      <c r="D426" s="91"/>
      <c r="E426" s="42"/>
      <c r="F426" s="51"/>
      <c r="G426" s="42"/>
      <c r="H426" s="51"/>
      <c r="I426" s="42"/>
      <c r="J426" s="51"/>
      <c r="K426" s="42"/>
      <c r="L426" s="51"/>
      <c r="M426" s="55"/>
      <c r="N426" s="58"/>
      <c r="O426" s="59">
        <v>260</v>
      </c>
      <c r="Q426" s="53" t="str">
        <f t="shared" si="125"/>
        <v>1</v>
      </c>
      <c r="R426" s="53">
        <f t="shared" si="120"/>
        <v>1</v>
      </c>
      <c r="S426" s="53" t="str">
        <f t="shared" si="126"/>
        <v>0</v>
      </c>
      <c r="T426" s="53">
        <f t="shared" si="121"/>
        <v>0</v>
      </c>
      <c r="U426" s="53" t="str">
        <f t="shared" si="127"/>
        <v>0</v>
      </c>
      <c r="V426" s="53">
        <f t="shared" si="122"/>
        <v>0</v>
      </c>
      <c r="W426" s="53" t="str">
        <f t="shared" si="128"/>
        <v>0</v>
      </c>
      <c r="X426" s="53">
        <f t="shared" si="123"/>
        <v>0</v>
      </c>
      <c r="Y426" s="53" t="str">
        <f t="shared" si="129"/>
        <v>0</v>
      </c>
      <c r="Z426" s="53">
        <f t="shared" si="124"/>
        <v>0</v>
      </c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92"/>
      <c r="B427" s="59"/>
      <c r="C427" s="87"/>
      <c r="D427" s="91"/>
      <c r="E427" s="42"/>
      <c r="F427" s="51"/>
      <c r="G427" s="42"/>
      <c r="H427" s="51"/>
      <c r="I427" s="42"/>
      <c r="J427" s="51"/>
      <c r="K427" s="42"/>
      <c r="L427" s="51"/>
      <c r="M427" s="55"/>
      <c r="N427" s="58"/>
      <c r="O427" s="59">
        <v>260</v>
      </c>
      <c r="Q427" s="53" t="str">
        <f t="shared" si="125"/>
        <v>1</v>
      </c>
      <c r="R427" s="53">
        <f t="shared" si="120"/>
        <v>1</v>
      </c>
      <c r="S427" s="53" t="str">
        <f t="shared" si="126"/>
        <v>0</v>
      </c>
      <c r="T427" s="53">
        <f t="shared" si="121"/>
        <v>0</v>
      </c>
      <c r="U427" s="53" t="str">
        <f t="shared" si="127"/>
        <v>0</v>
      </c>
      <c r="V427" s="53">
        <f t="shared" si="122"/>
        <v>0</v>
      </c>
      <c r="W427" s="53" t="str">
        <f t="shared" si="128"/>
        <v>0</v>
      </c>
      <c r="X427" s="53">
        <f t="shared" si="123"/>
        <v>0</v>
      </c>
      <c r="Y427" s="53" t="str">
        <f t="shared" si="129"/>
        <v>0</v>
      </c>
      <c r="Z427" s="53">
        <f t="shared" si="124"/>
        <v>0</v>
      </c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92"/>
      <c r="B428" s="59"/>
      <c r="C428" s="87"/>
      <c r="D428" s="91"/>
      <c r="E428" s="42"/>
      <c r="F428" s="51"/>
      <c r="G428" s="42"/>
      <c r="H428" s="51"/>
      <c r="I428" s="42"/>
      <c r="J428" s="51"/>
      <c r="K428" s="42"/>
      <c r="L428" s="51"/>
      <c r="M428" s="55"/>
      <c r="N428" s="58"/>
      <c r="O428" s="59">
        <v>260</v>
      </c>
      <c r="Q428" s="53" t="str">
        <f t="shared" si="125"/>
        <v>1</v>
      </c>
      <c r="R428" s="53">
        <f t="shared" si="120"/>
        <v>1</v>
      </c>
      <c r="S428" s="53" t="str">
        <f t="shared" si="126"/>
        <v>0</v>
      </c>
      <c r="T428" s="53">
        <f t="shared" si="121"/>
        <v>0</v>
      </c>
      <c r="U428" s="53" t="str">
        <f t="shared" si="127"/>
        <v>0</v>
      </c>
      <c r="V428" s="53">
        <f t="shared" si="122"/>
        <v>0</v>
      </c>
      <c r="W428" s="53" t="str">
        <f t="shared" si="128"/>
        <v>0</v>
      </c>
      <c r="X428" s="53">
        <f t="shared" si="123"/>
        <v>0</v>
      </c>
      <c r="Y428" s="53" t="str">
        <f t="shared" si="129"/>
        <v>0</v>
      </c>
      <c r="Z428" s="53">
        <f t="shared" si="124"/>
        <v>0</v>
      </c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92"/>
      <c r="B429" s="59"/>
      <c r="C429" s="87"/>
      <c r="D429" s="91"/>
      <c r="E429" s="42"/>
      <c r="F429" s="51"/>
      <c r="G429" s="42"/>
      <c r="H429" s="51"/>
      <c r="I429" s="42"/>
      <c r="J429" s="51"/>
      <c r="K429" s="42"/>
      <c r="L429" s="51"/>
      <c r="M429" s="55"/>
      <c r="N429" s="58"/>
      <c r="O429" s="59">
        <v>260</v>
      </c>
      <c r="Q429" s="53" t="str">
        <f t="shared" si="125"/>
        <v>1</v>
      </c>
      <c r="R429" s="53">
        <f t="shared" si="120"/>
        <v>1</v>
      </c>
      <c r="S429" s="53" t="str">
        <f t="shared" si="126"/>
        <v>0</v>
      </c>
      <c r="T429" s="53">
        <f t="shared" si="121"/>
        <v>0</v>
      </c>
      <c r="U429" s="53" t="str">
        <f t="shared" si="127"/>
        <v>0</v>
      </c>
      <c r="V429" s="53">
        <f t="shared" si="122"/>
        <v>0</v>
      </c>
      <c r="W429" s="53" t="str">
        <f t="shared" si="128"/>
        <v>0</v>
      </c>
      <c r="X429" s="53">
        <f t="shared" si="123"/>
        <v>0</v>
      </c>
      <c r="Y429" s="53" t="str">
        <f t="shared" si="129"/>
        <v>0</v>
      </c>
      <c r="Z429" s="53">
        <f t="shared" si="124"/>
        <v>0</v>
      </c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92"/>
      <c r="B430" s="59"/>
      <c r="C430" s="87"/>
      <c r="D430" s="91"/>
      <c r="E430" s="42"/>
      <c r="F430" s="51"/>
      <c r="G430" s="42"/>
      <c r="H430" s="51"/>
      <c r="I430" s="42"/>
      <c r="J430" s="51"/>
      <c r="K430" s="42"/>
      <c r="L430" s="51"/>
      <c r="M430" s="55"/>
      <c r="N430" s="58"/>
      <c r="O430" s="59">
        <v>260</v>
      </c>
      <c r="Q430" s="53" t="str">
        <f t="shared" si="125"/>
        <v>1</v>
      </c>
      <c r="R430" s="53">
        <f t="shared" si="120"/>
        <v>1</v>
      </c>
      <c r="S430" s="53" t="str">
        <f t="shared" si="126"/>
        <v>0</v>
      </c>
      <c r="T430" s="53">
        <f t="shared" si="121"/>
        <v>0</v>
      </c>
      <c r="U430" s="53" t="str">
        <f t="shared" si="127"/>
        <v>0</v>
      </c>
      <c r="V430" s="53">
        <f t="shared" si="122"/>
        <v>0</v>
      </c>
      <c r="W430" s="53" t="str">
        <f t="shared" si="128"/>
        <v>0</v>
      </c>
      <c r="X430" s="53">
        <f t="shared" si="123"/>
        <v>0</v>
      </c>
      <c r="Y430" s="53" t="str">
        <f t="shared" si="129"/>
        <v>0</v>
      </c>
      <c r="Z430" s="53">
        <f t="shared" si="124"/>
        <v>0</v>
      </c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92"/>
      <c r="B431" s="59"/>
      <c r="C431" s="87"/>
      <c r="D431" s="91"/>
      <c r="E431" s="42"/>
      <c r="F431" s="51"/>
      <c r="G431" s="42"/>
      <c r="H431" s="51"/>
      <c r="I431" s="42"/>
      <c r="J431" s="51"/>
      <c r="K431" s="42"/>
      <c r="L431" s="51"/>
      <c r="M431" s="55"/>
      <c r="N431" s="58"/>
      <c r="O431" s="59">
        <v>260</v>
      </c>
      <c r="Q431" s="53" t="str">
        <f t="shared" si="125"/>
        <v>1</v>
      </c>
      <c r="R431" s="53">
        <f t="shared" si="120"/>
        <v>1</v>
      </c>
      <c r="S431" s="53" t="str">
        <f t="shared" si="126"/>
        <v>0</v>
      </c>
      <c r="T431" s="53">
        <f t="shared" si="121"/>
        <v>0</v>
      </c>
      <c r="U431" s="53" t="str">
        <f t="shared" si="127"/>
        <v>0</v>
      </c>
      <c r="V431" s="53">
        <f t="shared" si="122"/>
        <v>0</v>
      </c>
      <c r="W431" s="53" t="str">
        <f t="shared" si="128"/>
        <v>0</v>
      </c>
      <c r="X431" s="53">
        <f t="shared" si="123"/>
        <v>0</v>
      </c>
      <c r="Y431" s="53" t="str">
        <f t="shared" si="129"/>
        <v>0</v>
      </c>
      <c r="Z431" s="53">
        <f t="shared" si="124"/>
        <v>0</v>
      </c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92"/>
      <c r="B432" s="59"/>
      <c r="C432" s="87"/>
      <c r="D432" s="91"/>
      <c r="E432" s="42"/>
      <c r="F432" s="51"/>
      <c r="G432" s="42"/>
      <c r="H432" s="51"/>
      <c r="I432" s="42"/>
      <c r="J432" s="51"/>
      <c r="K432" s="42"/>
      <c r="L432" s="51"/>
      <c r="M432" s="55"/>
      <c r="N432" s="58"/>
      <c r="O432" s="59">
        <v>260</v>
      </c>
      <c r="Q432" s="53" t="str">
        <f t="shared" si="125"/>
        <v>1</v>
      </c>
      <c r="R432" s="53">
        <f t="shared" si="120"/>
        <v>1</v>
      </c>
      <c r="S432" s="53" t="str">
        <f t="shared" si="126"/>
        <v>0</v>
      </c>
      <c r="T432" s="53">
        <f t="shared" si="121"/>
        <v>0</v>
      </c>
      <c r="U432" s="53" t="str">
        <f t="shared" si="127"/>
        <v>0</v>
      </c>
      <c r="V432" s="53">
        <f t="shared" si="122"/>
        <v>0</v>
      </c>
      <c r="W432" s="53" t="str">
        <f t="shared" si="128"/>
        <v>0</v>
      </c>
      <c r="X432" s="53">
        <f t="shared" si="123"/>
        <v>0</v>
      </c>
      <c r="Y432" s="53" t="str">
        <f t="shared" si="129"/>
        <v>0</v>
      </c>
      <c r="Z432" s="53">
        <f t="shared" si="124"/>
        <v>0</v>
      </c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92"/>
      <c r="B433" s="59"/>
      <c r="C433" s="87"/>
      <c r="D433" s="91"/>
      <c r="E433" s="42"/>
      <c r="F433" s="51"/>
      <c r="G433" s="42"/>
      <c r="H433" s="51"/>
      <c r="I433" s="42"/>
      <c r="J433" s="51"/>
      <c r="K433" s="42"/>
      <c r="L433" s="51"/>
      <c r="M433" s="55"/>
      <c r="N433" s="58"/>
      <c r="O433" s="59">
        <v>260</v>
      </c>
      <c r="Q433" s="53" t="str">
        <f t="shared" si="125"/>
        <v>1</v>
      </c>
      <c r="R433" s="53">
        <f t="shared" si="120"/>
        <v>1</v>
      </c>
      <c r="S433" s="53" t="str">
        <f t="shared" si="126"/>
        <v>0</v>
      </c>
      <c r="T433" s="53">
        <f t="shared" si="121"/>
        <v>0</v>
      </c>
      <c r="U433" s="53" t="str">
        <f t="shared" si="127"/>
        <v>0</v>
      </c>
      <c r="V433" s="53">
        <f t="shared" si="122"/>
        <v>0</v>
      </c>
      <c r="W433" s="53" t="str">
        <f t="shared" si="128"/>
        <v>0</v>
      </c>
      <c r="X433" s="53">
        <f t="shared" si="123"/>
        <v>0</v>
      </c>
      <c r="Y433" s="53" t="str">
        <f t="shared" si="129"/>
        <v>0</v>
      </c>
      <c r="Z433" s="53">
        <f t="shared" si="124"/>
        <v>0</v>
      </c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92"/>
      <c r="B434" s="59"/>
      <c r="C434" s="87"/>
      <c r="D434" s="91"/>
      <c r="E434" s="42"/>
      <c r="F434" s="51"/>
      <c r="G434" s="42"/>
      <c r="H434" s="51"/>
      <c r="I434" s="42"/>
      <c r="J434" s="51"/>
      <c r="K434" s="42"/>
      <c r="L434" s="51"/>
      <c r="M434" s="55"/>
      <c r="N434" s="58"/>
      <c r="O434" s="59">
        <v>260</v>
      </c>
      <c r="Q434" s="53" t="str">
        <f t="shared" si="125"/>
        <v>1</v>
      </c>
      <c r="R434" s="53">
        <f t="shared" si="120"/>
        <v>1</v>
      </c>
      <c r="S434" s="53" t="str">
        <f t="shared" si="126"/>
        <v>0</v>
      </c>
      <c r="T434" s="53">
        <f t="shared" si="121"/>
        <v>0</v>
      </c>
      <c r="U434" s="53" t="str">
        <f t="shared" si="127"/>
        <v>0</v>
      </c>
      <c r="V434" s="53">
        <f t="shared" si="122"/>
        <v>0</v>
      </c>
      <c r="W434" s="53" t="str">
        <f t="shared" si="128"/>
        <v>0</v>
      </c>
      <c r="X434" s="53">
        <f t="shared" si="123"/>
        <v>0</v>
      </c>
      <c r="Y434" s="53" t="str">
        <f t="shared" si="129"/>
        <v>0</v>
      </c>
      <c r="Z434" s="53">
        <f t="shared" si="124"/>
        <v>0</v>
      </c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92"/>
      <c r="B435" s="59"/>
      <c r="C435" s="87"/>
      <c r="D435" s="91"/>
      <c r="E435" s="42"/>
      <c r="F435" s="51"/>
      <c r="G435" s="42"/>
      <c r="H435" s="51"/>
      <c r="I435" s="42"/>
      <c r="J435" s="51"/>
      <c r="K435" s="42"/>
      <c r="L435" s="51"/>
      <c r="M435" s="55"/>
      <c r="N435" s="58"/>
      <c r="O435" s="59">
        <v>260</v>
      </c>
      <c r="Q435" s="53" t="str">
        <f t="shared" si="125"/>
        <v>1</v>
      </c>
      <c r="R435" s="53">
        <f t="shared" si="120"/>
        <v>1</v>
      </c>
      <c r="S435" s="53" t="str">
        <f t="shared" si="126"/>
        <v>0</v>
      </c>
      <c r="T435" s="53">
        <f t="shared" si="121"/>
        <v>0</v>
      </c>
      <c r="U435" s="53" t="str">
        <f t="shared" si="127"/>
        <v>0</v>
      </c>
      <c r="V435" s="53">
        <f t="shared" si="122"/>
        <v>0</v>
      </c>
      <c r="W435" s="53" t="str">
        <f t="shared" si="128"/>
        <v>0</v>
      </c>
      <c r="X435" s="53">
        <f t="shared" si="123"/>
        <v>0</v>
      </c>
      <c r="Y435" s="53" t="str">
        <f t="shared" si="129"/>
        <v>0</v>
      </c>
      <c r="Z435" s="53">
        <f t="shared" si="124"/>
        <v>0</v>
      </c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92"/>
      <c r="B436" s="59"/>
      <c r="C436" s="87"/>
      <c r="D436" s="91"/>
      <c r="E436" s="42"/>
      <c r="F436" s="51"/>
      <c r="G436" s="42"/>
      <c r="H436" s="51"/>
      <c r="I436" s="42"/>
      <c r="J436" s="51"/>
      <c r="K436" s="42"/>
      <c r="L436" s="51"/>
      <c r="M436" s="55"/>
      <c r="N436" s="58"/>
      <c r="O436" s="59">
        <v>260</v>
      </c>
      <c r="Q436" s="53" t="str">
        <f t="shared" si="125"/>
        <v>1</v>
      </c>
      <c r="R436" s="53">
        <f t="shared" si="120"/>
        <v>1</v>
      </c>
      <c r="S436" s="53" t="str">
        <f t="shared" si="126"/>
        <v>0</v>
      </c>
      <c r="T436" s="53">
        <f t="shared" si="121"/>
        <v>0</v>
      </c>
      <c r="U436" s="53" t="str">
        <f t="shared" si="127"/>
        <v>0</v>
      </c>
      <c r="V436" s="53">
        <f t="shared" si="122"/>
        <v>0</v>
      </c>
      <c r="W436" s="53" t="str">
        <f t="shared" si="128"/>
        <v>0</v>
      </c>
      <c r="X436" s="53">
        <f t="shared" si="123"/>
        <v>0</v>
      </c>
      <c r="Y436" s="53" t="str">
        <f t="shared" si="129"/>
        <v>0</v>
      </c>
      <c r="Z436" s="53">
        <f t="shared" si="124"/>
        <v>0</v>
      </c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92"/>
      <c r="B437" s="59"/>
      <c r="C437" s="87"/>
      <c r="D437" s="91"/>
      <c r="E437" s="42"/>
      <c r="F437" s="51"/>
      <c r="G437" s="42"/>
      <c r="H437" s="51"/>
      <c r="I437" s="42"/>
      <c r="J437" s="51"/>
      <c r="K437" s="42"/>
      <c r="L437" s="51"/>
      <c r="M437" s="55"/>
      <c r="N437" s="58"/>
      <c r="O437" s="59">
        <v>260</v>
      </c>
      <c r="Q437" s="53" t="str">
        <f t="shared" si="125"/>
        <v>1</v>
      </c>
      <c r="R437" s="53">
        <f t="shared" si="120"/>
        <v>1</v>
      </c>
      <c r="S437" s="53" t="str">
        <f t="shared" si="126"/>
        <v>0</v>
      </c>
      <c r="T437" s="53">
        <f t="shared" si="121"/>
        <v>0</v>
      </c>
      <c r="U437" s="53" t="str">
        <f t="shared" si="127"/>
        <v>0</v>
      </c>
      <c r="V437" s="53">
        <f t="shared" si="122"/>
        <v>0</v>
      </c>
      <c r="W437" s="53" t="str">
        <f t="shared" si="128"/>
        <v>0</v>
      </c>
      <c r="X437" s="53">
        <f t="shared" si="123"/>
        <v>0</v>
      </c>
      <c r="Y437" s="53" t="str">
        <f t="shared" si="129"/>
        <v>0</v>
      </c>
      <c r="Z437" s="53">
        <f t="shared" si="124"/>
        <v>0</v>
      </c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92"/>
      <c r="B438" s="59"/>
      <c r="C438" s="87"/>
      <c r="D438" s="91"/>
      <c r="E438" s="42"/>
      <c r="F438" s="51"/>
      <c r="G438" s="42"/>
      <c r="H438" s="51"/>
      <c r="I438" s="42"/>
      <c r="J438" s="51"/>
      <c r="K438" s="42"/>
      <c r="L438" s="51"/>
      <c r="M438" s="55"/>
      <c r="N438" s="58"/>
      <c r="O438" s="59">
        <v>260</v>
      </c>
      <c r="Q438" s="53" t="str">
        <f t="shared" si="125"/>
        <v>1</v>
      </c>
      <c r="R438" s="53">
        <f t="shared" si="120"/>
        <v>1</v>
      </c>
      <c r="S438" s="53" t="str">
        <f t="shared" si="126"/>
        <v>0</v>
      </c>
      <c r="T438" s="53">
        <f t="shared" si="121"/>
        <v>0</v>
      </c>
      <c r="U438" s="53" t="str">
        <f t="shared" si="127"/>
        <v>0</v>
      </c>
      <c r="V438" s="53">
        <f t="shared" si="122"/>
        <v>0</v>
      </c>
      <c r="W438" s="53" t="str">
        <f t="shared" si="128"/>
        <v>0</v>
      </c>
      <c r="X438" s="53">
        <f t="shared" si="123"/>
        <v>0</v>
      </c>
      <c r="Y438" s="53" t="str">
        <f t="shared" si="129"/>
        <v>0</v>
      </c>
      <c r="Z438" s="53">
        <f t="shared" si="124"/>
        <v>0</v>
      </c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92"/>
      <c r="B439" s="59"/>
      <c r="C439" s="87"/>
      <c r="D439" s="91"/>
      <c r="E439" s="42"/>
      <c r="F439" s="51"/>
      <c r="G439" s="42"/>
      <c r="H439" s="51"/>
      <c r="I439" s="42"/>
      <c r="J439" s="51"/>
      <c r="K439" s="42"/>
      <c r="L439" s="51"/>
      <c r="M439" s="55"/>
      <c r="N439" s="58"/>
      <c r="O439" s="59">
        <v>260</v>
      </c>
      <c r="Q439" s="53" t="str">
        <f t="shared" si="125"/>
        <v>1</v>
      </c>
      <c r="R439" s="53">
        <f t="shared" si="120"/>
        <v>1</v>
      </c>
      <c r="S439" s="53" t="str">
        <f t="shared" si="126"/>
        <v>0</v>
      </c>
      <c r="T439" s="53">
        <f t="shared" si="121"/>
        <v>0</v>
      </c>
      <c r="U439" s="53" t="str">
        <f t="shared" si="127"/>
        <v>0</v>
      </c>
      <c r="V439" s="53">
        <f t="shared" si="122"/>
        <v>0</v>
      </c>
      <c r="W439" s="53" t="str">
        <f t="shared" si="128"/>
        <v>0</v>
      </c>
      <c r="X439" s="53">
        <f t="shared" si="123"/>
        <v>0</v>
      </c>
      <c r="Y439" s="53" t="str">
        <f t="shared" si="129"/>
        <v>0</v>
      </c>
      <c r="Z439" s="53">
        <f t="shared" si="124"/>
        <v>0</v>
      </c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92"/>
      <c r="B440" s="59"/>
      <c r="C440" s="87"/>
      <c r="D440" s="91"/>
      <c r="E440" s="42"/>
      <c r="F440" s="51"/>
      <c r="G440" s="42"/>
      <c r="H440" s="51"/>
      <c r="I440" s="42"/>
      <c r="J440" s="51"/>
      <c r="K440" s="42"/>
      <c r="L440" s="51"/>
      <c r="M440" s="55"/>
      <c r="N440" s="58"/>
      <c r="O440" s="59">
        <v>260</v>
      </c>
      <c r="Q440" s="53" t="str">
        <f t="shared" si="125"/>
        <v>1</v>
      </c>
      <c r="R440" s="53">
        <f t="shared" si="120"/>
        <v>1</v>
      </c>
      <c r="S440" s="53" t="str">
        <f t="shared" si="126"/>
        <v>0</v>
      </c>
      <c r="T440" s="53">
        <f t="shared" si="121"/>
        <v>0</v>
      </c>
      <c r="U440" s="53" t="str">
        <f t="shared" si="127"/>
        <v>0</v>
      </c>
      <c r="V440" s="53">
        <f t="shared" si="122"/>
        <v>0</v>
      </c>
      <c r="W440" s="53" t="str">
        <f t="shared" si="128"/>
        <v>0</v>
      </c>
      <c r="X440" s="53">
        <f t="shared" si="123"/>
        <v>0</v>
      </c>
      <c r="Y440" s="53" t="str">
        <f t="shared" si="129"/>
        <v>0</v>
      </c>
      <c r="Z440" s="53">
        <f t="shared" si="124"/>
        <v>0</v>
      </c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92"/>
      <c r="B441" s="59"/>
      <c r="C441" s="87"/>
      <c r="D441" s="91"/>
      <c r="E441" s="42"/>
      <c r="F441" s="51"/>
      <c r="G441" s="42"/>
      <c r="H441" s="51"/>
      <c r="I441" s="42"/>
      <c r="J441" s="51"/>
      <c r="K441" s="42"/>
      <c r="L441" s="51"/>
      <c r="M441" s="55"/>
      <c r="N441" s="58"/>
      <c r="O441" s="59">
        <v>260</v>
      </c>
      <c r="Q441" s="53" t="str">
        <f t="shared" si="125"/>
        <v>1</v>
      </c>
      <c r="R441" s="53">
        <f t="shared" si="120"/>
        <v>1</v>
      </c>
      <c r="S441" s="53" t="str">
        <f t="shared" si="126"/>
        <v>0</v>
      </c>
      <c r="T441" s="53">
        <f t="shared" si="121"/>
        <v>0</v>
      </c>
      <c r="U441" s="53" t="str">
        <f t="shared" si="127"/>
        <v>0</v>
      </c>
      <c r="V441" s="53">
        <f t="shared" si="122"/>
        <v>0</v>
      </c>
      <c r="W441" s="53" t="str">
        <f t="shared" si="128"/>
        <v>0</v>
      </c>
      <c r="X441" s="53">
        <f t="shared" si="123"/>
        <v>0</v>
      </c>
      <c r="Y441" s="53" t="str">
        <f t="shared" si="129"/>
        <v>0</v>
      </c>
      <c r="Z441" s="53">
        <f t="shared" si="124"/>
        <v>0</v>
      </c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92"/>
      <c r="B442" s="59"/>
      <c r="C442" s="87"/>
      <c r="D442" s="91"/>
      <c r="E442" s="42"/>
      <c r="F442" s="51"/>
      <c r="G442" s="42"/>
      <c r="H442" s="51"/>
      <c r="I442" s="42"/>
      <c r="J442" s="51"/>
      <c r="K442" s="42"/>
      <c r="L442" s="51"/>
      <c r="M442" s="55"/>
      <c r="N442" s="58"/>
      <c r="O442" s="59">
        <v>260</v>
      </c>
      <c r="Q442" s="53" t="str">
        <f t="shared" si="125"/>
        <v>1</v>
      </c>
      <c r="R442" s="53">
        <f t="shared" si="120"/>
        <v>1</v>
      </c>
      <c r="S442" s="53" t="str">
        <f t="shared" si="126"/>
        <v>0</v>
      </c>
      <c r="T442" s="53">
        <f t="shared" si="121"/>
        <v>0</v>
      </c>
      <c r="U442" s="53" t="str">
        <f t="shared" si="127"/>
        <v>0</v>
      </c>
      <c r="V442" s="53">
        <f t="shared" si="122"/>
        <v>0</v>
      </c>
      <c r="W442" s="53" t="str">
        <f t="shared" si="128"/>
        <v>0</v>
      </c>
      <c r="X442" s="53">
        <f t="shared" si="123"/>
        <v>0</v>
      </c>
      <c r="Y442" s="53" t="str">
        <f t="shared" si="129"/>
        <v>0</v>
      </c>
      <c r="Z442" s="53">
        <f t="shared" si="124"/>
        <v>0</v>
      </c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92"/>
      <c r="B443" s="59"/>
      <c r="C443" s="87"/>
      <c r="D443" s="91"/>
      <c r="E443" s="42"/>
      <c r="F443" s="51"/>
      <c r="G443" s="42"/>
      <c r="H443" s="51"/>
      <c r="I443" s="42"/>
      <c r="J443" s="51"/>
      <c r="K443" s="42"/>
      <c r="L443" s="51"/>
      <c r="M443" s="55"/>
      <c r="N443" s="58"/>
      <c r="O443" s="59">
        <v>260</v>
      </c>
      <c r="Q443" s="53" t="str">
        <f t="shared" si="125"/>
        <v>1</v>
      </c>
      <c r="R443" s="53">
        <f t="shared" si="120"/>
        <v>1</v>
      </c>
      <c r="S443" s="53" t="str">
        <f t="shared" si="126"/>
        <v>0</v>
      </c>
      <c r="T443" s="53">
        <f t="shared" si="121"/>
        <v>0</v>
      </c>
      <c r="U443" s="53" t="str">
        <f t="shared" si="127"/>
        <v>0</v>
      </c>
      <c r="V443" s="53">
        <f t="shared" si="122"/>
        <v>0</v>
      </c>
      <c r="W443" s="53" t="str">
        <f t="shared" si="128"/>
        <v>0</v>
      </c>
      <c r="X443" s="53">
        <f t="shared" si="123"/>
        <v>0</v>
      </c>
      <c r="Y443" s="53" t="str">
        <f t="shared" si="129"/>
        <v>0</v>
      </c>
      <c r="Z443" s="53">
        <f t="shared" si="124"/>
        <v>0</v>
      </c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92"/>
      <c r="B444" s="59"/>
      <c r="C444" s="87"/>
      <c r="D444" s="91"/>
      <c r="E444" s="42"/>
      <c r="F444" s="51"/>
      <c r="G444" s="42"/>
      <c r="H444" s="51"/>
      <c r="I444" s="42"/>
      <c r="J444" s="51"/>
      <c r="K444" s="42"/>
      <c r="L444" s="51"/>
      <c r="M444" s="55"/>
      <c r="N444" s="58"/>
      <c r="O444" s="59">
        <v>260</v>
      </c>
      <c r="Q444" s="53" t="str">
        <f t="shared" si="125"/>
        <v>1</v>
      </c>
      <c r="R444" s="53">
        <f t="shared" si="120"/>
        <v>1</v>
      </c>
      <c r="S444" s="53" t="str">
        <f t="shared" si="126"/>
        <v>0</v>
      </c>
      <c r="T444" s="53">
        <f t="shared" si="121"/>
        <v>0</v>
      </c>
      <c r="U444" s="53" t="str">
        <f t="shared" si="127"/>
        <v>0</v>
      </c>
      <c r="V444" s="53">
        <f t="shared" si="122"/>
        <v>0</v>
      </c>
      <c r="W444" s="53" t="str">
        <f t="shared" si="128"/>
        <v>0</v>
      </c>
      <c r="X444" s="53">
        <f t="shared" si="123"/>
        <v>0</v>
      </c>
      <c r="Y444" s="53" t="str">
        <f t="shared" si="129"/>
        <v>0</v>
      </c>
      <c r="Z444" s="53">
        <f t="shared" si="124"/>
        <v>0</v>
      </c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92"/>
      <c r="B445" s="59"/>
      <c r="C445" s="87"/>
      <c r="D445" s="91"/>
      <c r="E445" s="42"/>
      <c r="F445" s="51"/>
      <c r="G445" s="42"/>
      <c r="H445" s="51"/>
      <c r="I445" s="42"/>
      <c r="J445" s="51"/>
      <c r="K445" s="42"/>
      <c r="L445" s="51"/>
      <c r="M445" s="55"/>
      <c r="N445" s="58"/>
      <c r="O445" s="59">
        <v>260</v>
      </c>
      <c r="Q445" s="53" t="str">
        <f t="shared" si="125"/>
        <v>1</v>
      </c>
      <c r="R445" s="53">
        <f t="shared" si="120"/>
        <v>1</v>
      </c>
      <c r="S445" s="53" t="str">
        <f t="shared" si="126"/>
        <v>0</v>
      </c>
      <c r="T445" s="53">
        <f t="shared" si="121"/>
        <v>0</v>
      </c>
      <c r="U445" s="53" t="str">
        <f t="shared" si="127"/>
        <v>0</v>
      </c>
      <c r="V445" s="53">
        <f t="shared" si="122"/>
        <v>0</v>
      </c>
      <c r="W445" s="53" t="str">
        <f t="shared" si="128"/>
        <v>0</v>
      </c>
      <c r="X445" s="53">
        <f t="shared" si="123"/>
        <v>0</v>
      </c>
      <c r="Y445" s="53" t="str">
        <f t="shared" si="129"/>
        <v>0</v>
      </c>
      <c r="Z445" s="53">
        <f t="shared" si="124"/>
        <v>0</v>
      </c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92"/>
      <c r="B446" s="59"/>
      <c r="C446" s="87"/>
      <c r="D446" s="91"/>
      <c r="E446" s="42"/>
      <c r="F446" s="51"/>
      <c r="G446" s="42"/>
      <c r="H446" s="51"/>
      <c r="I446" s="42"/>
      <c r="J446" s="51"/>
      <c r="K446" s="42"/>
      <c r="L446" s="51"/>
      <c r="M446" s="55"/>
      <c r="N446" s="58"/>
      <c r="O446" s="59">
        <v>260</v>
      </c>
      <c r="Q446" s="53" t="str">
        <f t="shared" si="125"/>
        <v>1</v>
      </c>
      <c r="R446" s="53">
        <f t="shared" si="120"/>
        <v>1</v>
      </c>
      <c r="S446" s="53" t="str">
        <f t="shared" si="126"/>
        <v>0</v>
      </c>
      <c r="T446" s="53">
        <f t="shared" si="121"/>
        <v>0</v>
      </c>
      <c r="U446" s="53" t="str">
        <f t="shared" si="127"/>
        <v>0</v>
      </c>
      <c r="V446" s="53">
        <f t="shared" si="122"/>
        <v>0</v>
      </c>
      <c r="W446" s="53" t="str">
        <f t="shared" si="128"/>
        <v>0</v>
      </c>
      <c r="X446" s="53">
        <f t="shared" si="123"/>
        <v>0</v>
      </c>
      <c r="Y446" s="53" t="str">
        <f t="shared" si="129"/>
        <v>0</v>
      </c>
      <c r="Z446" s="53">
        <f t="shared" si="124"/>
        <v>0</v>
      </c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92"/>
      <c r="B447" s="59"/>
      <c r="C447" s="87"/>
      <c r="D447" s="91"/>
      <c r="E447" s="42"/>
      <c r="F447" s="51"/>
      <c r="G447" s="42"/>
      <c r="H447" s="51"/>
      <c r="I447" s="42"/>
      <c r="J447" s="51"/>
      <c r="K447" s="42"/>
      <c r="L447" s="51"/>
      <c r="M447" s="55"/>
      <c r="N447" s="58"/>
      <c r="O447" s="59">
        <v>260</v>
      </c>
      <c r="Q447" s="53" t="str">
        <f t="shared" si="125"/>
        <v>1</v>
      </c>
      <c r="R447" s="53">
        <f t="shared" si="120"/>
        <v>1</v>
      </c>
      <c r="S447" s="53" t="str">
        <f t="shared" si="126"/>
        <v>0</v>
      </c>
      <c r="T447" s="53">
        <f t="shared" si="121"/>
        <v>0</v>
      </c>
      <c r="U447" s="53" t="str">
        <f t="shared" si="127"/>
        <v>0</v>
      </c>
      <c r="V447" s="53">
        <f t="shared" si="122"/>
        <v>0</v>
      </c>
      <c r="W447" s="53" t="str">
        <f t="shared" si="128"/>
        <v>0</v>
      </c>
      <c r="X447" s="53">
        <f t="shared" si="123"/>
        <v>0</v>
      </c>
      <c r="Y447" s="53" t="str">
        <f t="shared" si="129"/>
        <v>0</v>
      </c>
      <c r="Z447" s="53">
        <f t="shared" si="124"/>
        <v>0</v>
      </c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92"/>
      <c r="B448" s="59"/>
      <c r="C448" s="87"/>
      <c r="D448" s="91"/>
      <c r="E448" s="42"/>
      <c r="F448" s="51"/>
      <c r="G448" s="42"/>
      <c r="H448" s="51"/>
      <c r="I448" s="42"/>
      <c r="J448" s="51"/>
      <c r="K448" s="42"/>
      <c r="L448" s="51"/>
      <c r="M448" s="55"/>
      <c r="N448" s="58"/>
      <c r="O448" s="59">
        <v>260</v>
      </c>
      <c r="Q448" s="53" t="str">
        <f t="shared" si="125"/>
        <v>1</v>
      </c>
      <c r="R448" s="53">
        <f t="shared" si="120"/>
        <v>1</v>
      </c>
      <c r="S448" s="53" t="str">
        <f t="shared" si="126"/>
        <v>0</v>
      </c>
      <c r="T448" s="53">
        <f t="shared" si="121"/>
        <v>0</v>
      </c>
      <c r="U448" s="53" t="str">
        <f t="shared" si="127"/>
        <v>0</v>
      </c>
      <c r="V448" s="53">
        <f t="shared" si="122"/>
        <v>0</v>
      </c>
      <c r="W448" s="53" t="str">
        <f t="shared" si="128"/>
        <v>0</v>
      </c>
      <c r="X448" s="53">
        <f t="shared" si="123"/>
        <v>0</v>
      </c>
      <c r="Y448" s="53" t="str">
        <f t="shared" si="129"/>
        <v>0</v>
      </c>
      <c r="Z448" s="53">
        <f t="shared" si="124"/>
        <v>0</v>
      </c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92"/>
      <c r="B449" s="59"/>
      <c r="C449" s="87"/>
      <c r="D449" s="91"/>
      <c r="E449" s="42"/>
      <c r="F449" s="51"/>
      <c r="G449" s="42"/>
      <c r="H449" s="51"/>
      <c r="I449" s="42"/>
      <c r="J449" s="51"/>
      <c r="K449" s="42"/>
      <c r="L449" s="51"/>
      <c r="M449" s="55"/>
      <c r="N449" s="58"/>
      <c r="O449" s="59">
        <v>260</v>
      </c>
      <c r="Q449" s="53" t="str">
        <f t="shared" si="125"/>
        <v>1</v>
      </c>
      <c r="R449" s="53">
        <f t="shared" si="120"/>
        <v>1</v>
      </c>
      <c r="S449" s="53" t="str">
        <f t="shared" si="126"/>
        <v>0</v>
      </c>
      <c r="T449" s="53">
        <f t="shared" si="121"/>
        <v>0</v>
      </c>
      <c r="U449" s="53" t="str">
        <f t="shared" si="127"/>
        <v>0</v>
      </c>
      <c r="V449" s="53">
        <f t="shared" si="122"/>
        <v>0</v>
      </c>
      <c r="W449" s="53" t="str">
        <f t="shared" si="128"/>
        <v>0</v>
      </c>
      <c r="X449" s="53">
        <f t="shared" si="123"/>
        <v>0</v>
      </c>
      <c r="Y449" s="53" t="str">
        <f t="shared" si="129"/>
        <v>0</v>
      </c>
      <c r="Z449" s="53">
        <f t="shared" si="124"/>
        <v>0</v>
      </c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92"/>
      <c r="B450" s="59"/>
      <c r="C450" s="87"/>
      <c r="D450" s="91"/>
      <c r="E450" s="42"/>
      <c r="F450" s="51"/>
      <c r="G450" s="42"/>
      <c r="H450" s="51"/>
      <c r="I450" s="42"/>
      <c r="J450" s="51"/>
      <c r="K450" s="42"/>
      <c r="L450" s="51"/>
      <c r="M450" s="55"/>
      <c r="N450" s="58"/>
      <c r="O450" s="59">
        <v>260</v>
      </c>
      <c r="Q450" s="53" t="str">
        <f t="shared" si="125"/>
        <v>1</v>
      </c>
      <c r="R450" s="53">
        <f t="shared" si="120"/>
        <v>1</v>
      </c>
      <c r="S450" s="53" t="str">
        <f t="shared" si="126"/>
        <v>0</v>
      </c>
      <c r="T450" s="53">
        <f t="shared" si="121"/>
        <v>0</v>
      </c>
      <c r="U450" s="53" t="str">
        <f t="shared" si="127"/>
        <v>0</v>
      </c>
      <c r="V450" s="53">
        <f t="shared" si="122"/>
        <v>0</v>
      </c>
      <c r="W450" s="53" t="str">
        <f t="shared" si="128"/>
        <v>0</v>
      </c>
      <c r="X450" s="53">
        <f t="shared" si="123"/>
        <v>0</v>
      </c>
      <c r="Y450" s="53" t="str">
        <f t="shared" si="129"/>
        <v>0</v>
      </c>
      <c r="Z450" s="53">
        <f t="shared" si="124"/>
        <v>0</v>
      </c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92"/>
      <c r="B451" s="59"/>
      <c r="C451" s="87"/>
      <c r="D451" s="91"/>
      <c r="E451" s="42"/>
      <c r="F451" s="51"/>
      <c r="G451" s="42"/>
      <c r="H451" s="51"/>
      <c r="I451" s="42"/>
      <c r="J451" s="51"/>
      <c r="K451" s="42"/>
      <c r="L451" s="51"/>
      <c r="M451" s="55"/>
      <c r="N451" s="58"/>
      <c r="O451" s="59">
        <v>260</v>
      </c>
      <c r="Q451" s="53" t="str">
        <f t="shared" si="125"/>
        <v>1</v>
      </c>
      <c r="R451" s="53">
        <f t="shared" si="120"/>
        <v>1</v>
      </c>
      <c r="S451" s="53" t="str">
        <f t="shared" si="126"/>
        <v>0</v>
      </c>
      <c r="T451" s="53">
        <f t="shared" si="121"/>
        <v>0</v>
      </c>
      <c r="U451" s="53" t="str">
        <f t="shared" si="127"/>
        <v>0</v>
      </c>
      <c r="V451" s="53">
        <f t="shared" si="122"/>
        <v>0</v>
      </c>
      <c r="W451" s="53" t="str">
        <f t="shared" si="128"/>
        <v>0</v>
      </c>
      <c r="X451" s="53">
        <f t="shared" si="123"/>
        <v>0</v>
      </c>
      <c r="Y451" s="53" t="str">
        <f t="shared" si="129"/>
        <v>0</v>
      </c>
      <c r="Z451" s="53">
        <f t="shared" si="124"/>
        <v>0</v>
      </c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92"/>
      <c r="B452" s="59"/>
      <c r="C452" s="87"/>
      <c r="D452" s="91"/>
      <c r="E452" s="42"/>
      <c r="F452" s="51"/>
      <c r="G452" s="42"/>
      <c r="H452" s="51"/>
      <c r="I452" s="42"/>
      <c r="J452" s="51"/>
      <c r="K452" s="42"/>
      <c r="L452" s="51"/>
      <c r="M452" s="55"/>
      <c r="N452" s="58"/>
      <c r="O452" s="59">
        <v>260</v>
      </c>
      <c r="Q452" s="53" t="str">
        <f t="shared" si="125"/>
        <v>1</v>
      </c>
      <c r="R452" s="53">
        <f t="shared" si="120"/>
        <v>1</v>
      </c>
      <c r="S452" s="53" t="str">
        <f t="shared" si="126"/>
        <v>0</v>
      </c>
      <c r="T452" s="53">
        <f t="shared" si="121"/>
        <v>0</v>
      </c>
      <c r="U452" s="53" t="str">
        <f t="shared" si="127"/>
        <v>0</v>
      </c>
      <c r="V452" s="53">
        <f t="shared" si="122"/>
        <v>0</v>
      </c>
      <c r="W452" s="53" t="str">
        <f t="shared" si="128"/>
        <v>0</v>
      </c>
      <c r="X452" s="53">
        <f t="shared" si="123"/>
        <v>0</v>
      </c>
      <c r="Y452" s="53" t="str">
        <f t="shared" si="129"/>
        <v>0</v>
      </c>
      <c r="Z452" s="53">
        <f t="shared" si="124"/>
        <v>0</v>
      </c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92"/>
      <c r="B453" s="59"/>
      <c r="C453" s="87"/>
      <c r="D453" s="91"/>
      <c r="E453" s="42"/>
      <c r="F453" s="51"/>
      <c r="G453" s="42"/>
      <c r="H453" s="51"/>
      <c r="I453" s="42"/>
      <c r="J453" s="51"/>
      <c r="K453" s="42"/>
      <c r="L453" s="51"/>
      <c r="M453" s="55"/>
      <c r="N453" s="58"/>
      <c r="O453" s="59">
        <v>260</v>
      </c>
      <c r="Q453" s="53" t="str">
        <f t="shared" si="125"/>
        <v>1</v>
      </c>
      <c r="R453" s="53">
        <f t="shared" si="120"/>
        <v>1</v>
      </c>
      <c r="S453" s="53" t="str">
        <f t="shared" si="126"/>
        <v>0</v>
      </c>
      <c r="T453" s="53">
        <f t="shared" si="121"/>
        <v>0</v>
      </c>
      <c r="U453" s="53" t="str">
        <f t="shared" si="127"/>
        <v>0</v>
      </c>
      <c r="V453" s="53">
        <f t="shared" si="122"/>
        <v>0</v>
      </c>
      <c r="W453" s="53" t="str">
        <f t="shared" si="128"/>
        <v>0</v>
      </c>
      <c r="X453" s="53">
        <f t="shared" si="123"/>
        <v>0</v>
      </c>
      <c r="Y453" s="53" t="str">
        <f t="shared" si="129"/>
        <v>0</v>
      </c>
      <c r="Z453" s="53">
        <f t="shared" si="124"/>
        <v>0</v>
      </c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92"/>
      <c r="B454" s="59"/>
      <c r="C454" s="87"/>
      <c r="D454" s="91"/>
      <c r="E454" s="42"/>
      <c r="F454" s="51"/>
      <c r="G454" s="42"/>
      <c r="H454" s="51"/>
      <c r="I454" s="42"/>
      <c r="J454" s="51"/>
      <c r="K454" s="42"/>
      <c r="L454" s="51"/>
      <c r="M454" s="55"/>
      <c r="N454" s="58"/>
      <c r="O454" s="59">
        <v>260</v>
      </c>
      <c r="Q454" s="53" t="str">
        <f t="shared" si="125"/>
        <v>1</v>
      </c>
      <c r="R454" s="53">
        <f t="shared" si="120"/>
        <v>1</v>
      </c>
      <c r="S454" s="53" t="str">
        <f t="shared" si="126"/>
        <v>0</v>
      </c>
      <c r="T454" s="53">
        <f t="shared" si="121"/>
        <v>0</v>
      </c>
      <c r="U454" s="53" t="str">
        <f t="shared" si="127"/>
        <v>0</v>
      </c>
      <c r="V454" s="53">
        <f t="shared" si="122"/>
        <v>0</v>
      </c>
      <c r="W454" s="53" t="str">
        <f t="shared" si="128"/>
        <v>0</v>
      </c>
      <c r="X454" s="53">
        <f t="shared" si="123"/>
        <v>0</v>
      </c>
      <c r="Y454" s="53" t="str">
        <f t="shared" si="129"/>
        <v>0</v>
      </c>
      <c r="Z454" s="53">
        <f t="shared" si="124"/>
        <v>0</v>
      </c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92"/>
      <c r="B455" s="59"/>
      <c r="C455" s="87"/>
      <c r="D455" s="91"/>
      <c r="E455" s="42"/>
      <c r="F455" s="51"/>
      <c r="G455" s="42"/>
      <c r="H455" s="51"/>
      <c r="I455" s="42"/>
      <c r="J455" s="51"/>
      <c r="K455" s="42"/>
      <c r="L455" s="51"/>
      <c r="M455" s="55"/>
      <c r="N455" s="58"/>
      <c r="O455" s="59">
        <v>260</v>
      </c>
      <c r="Q455" s="53" t="str">
        <f t="shared" si="125"/>
        <v>1</v>
      </c>
      <c r="R455" s="53">
        <f t="shared" si="120"/>
        <v>1</v>
      </c>
      <c r="S455" s="53" t="str">
        <f t="shared" si="126"/>
        <v>0</v>
      </c>
      <c r="T455" s="53">
        <f t="shared" si="121"/>
        <v>0</v>
      </c>
      <c r="U455" s="53" t="str">
        <f t="shared" si="127"/>
        <v>0</v>
      </c>
      <c r="V455" s="53">
        <f t="shared" si="122"/>
        <v>0</v>
      </c>
      <c r="W455" s="53" t="str">
        <f t="shared" si="128"/>
        <v>0</v>
      </c>
      <c r="X455" s="53">
        <f t="shared" si="123"/>
        <v>0</v>
      </c>
      <c r="Y455" s="53" t="str">
        <f t="shared" si="129"/>
        <v>0</v>
      </c>
      <c r="Z455" s="53">
        <f t="shared" si="124"/>
        <v>0</v>
      </c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92"/>
      <c r="B456" s="59"/>
      <c r="C456" s="87"/>
      <c r="D456" s="91"/>
      <c r="E456" s="42"/>
      <c r="F456" s="51"/>
      <c r="G456" s="42"/>
      <c r="H456" s="51"/>
      <c r="I456" s="42"/>
      <c r="J456" s="51"/>
      <c r="K456" s="42"/>
      <c r="L456" s="51"/>
      <c r="M456" s="55"/>
      <c r="N456" s="58"/>
      <c r="O456" s="59">
        <v>260</v>
      </c>
      <c r="Q456" s="53" t="str">
        <f t="shared" si="125"/>
        <v>1</v>
      </c>
      <c r="R456" s="53">
        <f t="shared" si="120"/>
        <v>1</v>
      </c>
      <c r="S456" s="53" t="str">
        <f t="shared" si="126"/>
        <v>0</v>
      </c>
      <c r="T456" s="53">
        <f t="shared" si="121"/>
        <v>0</v>
      </c>
      <c r="U456" s="53" t="str">
        <f t="shared" si="127"/>
        <v>0</v>
      </c>
      <c r="V456" s="53">
        <f t="shared" si="122"/>
        <v>0</v>
      </c>
      <c r="W456" s="53" t="str">
        <f t="shared" si="128"/>
        <v>0</v>
      </c>
      <c r="X456" s="53">
        <f t="shared" si="123"/>
        <v>0</v>
      </c>
      <c r="Y456" s="53" t="str">
        <f t="shared" si="129"/>
        <v>0</v>
      </c>
      <c r="Z456" s="53">
        <f t="shared" si="124"/>
        <v>0</v>
      </c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92"/>
      <c r="B457" s="59"/>
      <c r="C457" s="87"/>
      <c r="D457" s="91"/>
      <c r="E457" s="42"/>
      <c r="F457" s="51"/>
      <c r="G457" s="42"/>
      <c r="H457" s="51"/>
      <c r="I457" s="42"/>
      <c r="J457" s="51"/>
      <c r="K457" s="42"/>
      <c r="L457" s="51"/>
      <c r="M457" s="55"/>
      <c r="N457" s="58"/>
      <c r="O457" s="59">
        <v>260</v>
      </c>
      <c r="Q457" s="53" t="str">
        <f t="shared" si="125"/>
        <v>1</v>
      </c>
      <c r="R457" s="53">
        <f t="shared" si="120"/>
        <v>1</v>
      </c>
      <c r="S457" s="53" t="str">
        <f t="shared" si="126"/>
        <v>0</v>
      </c>
      <c r="T457" s="53">
        <f t="shared" si="121"/>
        <v>0</v>
      </c>
      <c r="U457" s="53" t="str">
        <f t="shared" si="127"/>
        <v>0</v>
      </c>
      <c r="V457" s="53">
        <f t="shared" si="122"/>
        <v>0</v>
      </c>
      <c r="W457" s="53" t="str">
        <f t="shared" si="128"/>
        <v>0</v>
      </c>
      <c r="X457" s="53">
        <f t="shared" si="123"/>
        <v>0</v>
      </c>
      <c r="Y457" s="53" t="str">
        <f t="shared" si="129"/>
        <v>0</v>
      </c>
      <c r="Z457" s="53">
        <f t="shared" si="124"/>
        <v>0</v>
      </c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92"/>
      <c r="B458" s="59"/>
      <c r="C458" s="87"/>
      <c r="D458" s="91"/>
      <c r="E458" s="42"/>
      <c r="F458" s="51"/>
      <c r="G458" s="42"/>
      <c r="H458" s="51"/>
      <c r="I458" s="42"/>
      <c r="J458" s="51"/>
      <c r="K458" s="42"/>
      <c r="L458" s="51"/>
      <c r="M458" s="55"/>
      <c r="N458" s="58"/>
      <c r="O458" s="59">
        <v>260</v>
      </c>
      <c r="Q458" s="53" t="str">
        <f t="shared" si="125"/>
        <v>1</v>
      </c>
      <c r="R458" s="53">
        <f t="shared" si="120"/>
        <v>1</v>
      </c>
      <c r="S458" s="53" t="str">
        <f t="shared" si="126"/>
        <v>0</v>
      </c>
      <c r="T458" s="53">
        <f t="shared" si="121"/>
        <v>0</v>
      </c>
      <c r="U458" s="53" t="str">
        <f t="shared" si="127"/>
        <v>0</v>
      </c>
      <c r="V458" s="53">
        <f t="shared" si="122"/>
        <v>0</v>
      </c>
      <c r="W458" s="53" t="str">
        <f t="shared" si="128"/>
        <v>0</v>
      </c>
      <c r="X458" s="53">
        <f t="shared" si="123"/>
        <v>0</v>
      </c>
      <c r="Y458" s="53" t="str">
        <f t="shared" si="129"/>
        <v>0</v>
      </c>
      <c r="Z458" s="53">
        <f t="shared" si="124"/>
        <v>0</v>
      </c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92"/>
      <c r="B459" s="59"/>
      <c r="C459" s="87"/>
      <c r="D459" s="91"/>
      <c r="E459" s="42"/>
      <c r="F459" s="51"/>
      <c r="G459" s="42"/>
      <c r="H459" s="51"/>
      <c r="I459" s="42"/>
      <c r="J459" s="51"/>
      <c r="K459" s="42"/>
      <c r="L459" s="51"/>
      <c r="M459" s="55"/>
      <c r="N459" s="58"/>
      <c r="O459" s="59">
        <v>260</v>
      </c>
      <c r="Q459" s="53" t="str">
        <f t="shared" si="125"/>
        <v>1</v>
      </c>
      <c r="R459" s="53">
        <f t="shared" si="120"/>
        <v>1</v>
      </c>
      <c r="S459" s="53" t="str">
        <f t="shared" si="126"/>
        <v>0</v>
      </c>
      <c r="T459" s="53">
        <f t="shared" si="121"/>
        <v>0</v>
      </c>
      <c r="U459" s="53" t="str">
        <f t="shared" si="127"/>
        <v>0</v>
      </c>
      <c r="V459" s="53">
        <f t="shared" si="122"/>
        <v>0</v>
      </c>
      <c r="W459" s="53" t="str">
        <f t="shared" si="128"/>
        <v>0</v>
      </c>
      <c r="X459" s="53">
        <f t="shared" si="123"/>
        <v>0</v>
      </c>
      <c r="Y459" s="53" t="str">
        <f t="shared" si="129"/>
        <v>0</v>
      </c>
      <c r="Z459" s="53">
        <f t="shared" si="124"/>
        <v>0</v>
      </c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92"/>
      <c r="B460" s="59"/>
      <c r="C460" s="87"/>
      <c r="D460" s="91"/>
      <c r="E460" s="42"/>
      <c r="F460" s="51"/>
      <c r="G460" s="42"/>
      <c r="H460" s="51"/>
      <c r="I460" s="42"/>
      <c r="J460" s="51"/>
      <c r="K460" s="42"/>
      <c r="L460" s="51"/>
      <c r="M460" s="55"/>
      <c r="N460" s="58"/>
      <c r="O460" s="59">
        <v>260</v>
      </c>
      <c r="Q460" s="53" t="str">
        <f t="shared" si="125"/>
        <v>1</v>
      </c>
      <c r="R460" s="53">
        <f t="shared" si="120"/>
        <v>1</v>
      </c>
      <c r="S460" s="53" t="str">
        <f t="shared" si="126"/>
        <v>0</v>
      </c>
      <c r="T460" s="53">
        <f t="shared" si="121"/>
        <v>0</v>
      </c>
      <c r="U460" s="53" t="str">
        <f t="shared" si="127"/>
        <v>0</v>
      </c>
      <c r="V460" s="53">
        <f t="shared" si="122"/>
        <v>0</v>
      </c>
      <c r="W460" s="53" t="str">
        <f t="shared" si="128"/>
        <v>0</v>
      </c>
      <c r="X460" s="53">
        <f t="shared" si="123"/>
        <v>0</v>
      </c>
      <c r="Y460" s="53" t="str">
        <f t="shared" si="129"/>
        <v>0</v>
      </c>
      <c r="Z460" s="53">
        <f t="shared" si="124"/>
        <v>0</v>
      </c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92"/>
      <c r="B461" s="59"/>
      <c r="C461" s="87"/>
      <c r="D461" s="91"/>
      <c r="E461" s="42"/>
      <c r="F461" s="51"/>
      <c r="G461" s="42"/>
      <c r="H461" s="51"/>
      <c r="I461" s="42"/>
      <c r="J461" s="51"/>
      <c r="K461" s="42"/>
      <c r="L461" s="51"/>
      <c r="M461" s="55"/>
      <c r="N461" s="58"/>
      <c r="O461" s="59">
        <v>260</v>
      </c>
      <c r="Q461" s="53" t="str">
        <f t="shared" si="125"/>
        <v>1</v>
      </c>
      <c r="R461" s="53">
        <f t="shared" ref="R461:R524" si="130">Q461*1</f>
        <v>1</v>
      </c>
      <c r="S461" s="53" t="str">
        <f t="shared" si="126"/>
        <v>0</v>
      </c>
      <c r="T461" s="53">
        <f t="shared" ref="T461:T524" si="131">S461*1</f>
        <v>0</v>
      </c>
      <c r="U461" s="53" t="str">
        <f t="shared" si="127"/>
        <v>0</v>
      </c>
      <c r="V461" s="53">
        <f t="shared" ref="V461:V524" si="132">U461*1</f>
        <v>0</v>
      </c>
      <c r="W461" s="53" t="str">
        <f t="shared" si="128"/>
        <v>0</v>
      </c>
      <c r="X461" s="53">
        <f t="shared" ref="X461:X524" si="133">W461*1</f>
        <v>0</v>
      </c>
      <c r="Y461" s="53" t="str">
        <f t="shared" si="129"/>
        <v>0</v>
      </c>
      <c r="Z461" s="53">
        <f t="shared" ref="Z461:Z524" si="134">Y461*1</f>
        <v>0</v>
      </c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92"/>
      <c r="B462" s="59"/>
      <c r="C462" s="87"/>
      <c r="D462" s="91"/>
      <c r="E462" s="42"/>
      <c r="F462" s="51"/>
      <c r="G462" s="42"/>
      <c r="H462" s="51"/>
      <c r="I462" s="42"/>
      <c r="J462" s="51"/>
      <c r="K462" s="42"/>
      <c r="L462" s="51"/>
      <c r="M462" s="55"/>
      <c r="N462" s="58"/>
      <c r="O462" s="59">
        <v>260</v>
      </c>
      <c r="Q462" s="53" t="str">
        <f t="shared" ref="Q462:Q525" si="135">IF(AND(N462&lt;40.5,N462&gt;=0),"1","0")</f>
        <v>1</v>
      </c>
      <c r="R462" s="53">
        <f t="shared" si="130"/>
        <v>1</v>
      </c>
      <c r="S462" s="53" t="str">
        <f t="shared" ref="S462:S525" si="136">IF(AND(N462&lt;80.5,N462&gt;=40.5),"1","0")</f>
        <v>0</v>
      </c>
      <c r="T462" s="53">
        <f t="shared" si="131"/>
        <v>0</v>
      </c>
      <c r="U462" s="53" t="str">
        <f t="shared" ref="U462:U525" si="137">IF(AND(N462&lt;120.5,N462&gt;=80.5),"1","0")</f>
        <v>0</v>
      </c>
      <c r="V462" s="53">
        <f t="shared" si="132"/>
        <v>0</v>
      </c>
      <c r="W462" s="53" t="str">
        <f t="shared" ref="W462:W525" si="138">IF(AND(N462&lt;200.5,N462&gt;=120.5),"1","0")</f>
        <v>0</v>
      </c>
      <c r="X462" s="53">
        <f t="shared" si="133"/>
        <v>0</v>
      </c>
      <c r="Y462" s="53" t="str">
        <f t="shared" ref="Y462:Y525" si="139">IF(AND(N462&lt;999,N462&gt;=200.5),"1","0")</f>
        <v>0</v>
      </c>
      <c r="Z462" s="53">
        <f t="shared" si="134"/>
        <v>0</v>
      </c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92"/>
      <c r="B463" s="59"/>
      <c r="C463" s="87"/>
      <c r="D463" s="91"/>
      <c r="E463" s="42"/>
      <c r="F463" s="51"/>
      <c r="G463" s="42"/>
      <c r="H463" s="51"/>
      <c r="I463" s="42"/>
      <c r="J463" s="51"/>
      <c r="K463" s="42"/>
      <c r="L463" s="51"/>
      <c r="M463" s="55"/>
      <c r="N463" s="58"/>
      <c r="O463" s="59">
        <v>260</v>
      </c>
      <c r="Q463" s="53" t="str">
        <f t="shared" si="135"/>
        <v>1</v>
      </c>
      <c r="R463" s="53">
        <f t="shared" si="130"/>
        <v>1</v>
      </c>
      <c r="S463" s="53" t="str">
        <f t="shared" si="136"/>
        <v>0</v>
      </c>
      <c r="T463" s="53">
        <f t="shared" si="131"/>
        <v>0</v>
      </c>
      <c r="U463" s="53" t="str">
        <f t="shared" si="137"/>
        <v>0</v>
      </c>
      <c r="V463" s="53">
        <f t="shared" si="132"/>
        <v>0</v>
      </c>
      <c r="W463" s="53" t="str">
        <f t="shared" si="138"/>
        <v>0</v>
      </c>
      <c r="X463" s="53">
        <f t="shared" si="133"/>
        <v>0</v>
      </c>
      <c r="Y463" s="53" t="str">
        <f t="shared" si="139"/>
        <v>0</v>
      </c>
      <c r="Z463" s="53">
        <f t="shared" si="134"/>
        <v>0</v>
      </c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92"/>
      <c r="B464" s="59"/>
      <c r="C464" s="87"/>
      <c r="D464" s="91"/>
      <c r="E464" s="42"/>
      <c r="F464" s="51"/>
      <c r="G464" s="42"/>
      <c r="H464" s="51"/>
      <c r="I464" s="42"/>
      <c r="J464" s="51"/>
      <c r="K464" s="42"/>
      <c r="L464" s="51"/>
      <c r="M464" s="55"/>
      <c r="N464" s="58"/>
      <c r="O464" s="59">
        <v>260</v>
      </c>
      <c r="Q464" s="53" t="str">
        <f t="shared" si="135"/>
        <v>1</v>
      </c>
      <c r="R464" s="53">
        <f t="shared" si="130"/>
        <v>1</v>
      </c>
      <c r="S464" s="53" t="str">
        <f t="shared" si="136"/>
        <v>0</v>
      </c>
      <c r="T464" s="53">
        <f t="shared" si="131"/>
        <v>0</v>
      </c>
      <c r="U464" s="53" t="str">
        <f t="shared" si="137"/>
        <v>0</v>
      </c>
      <c r="V464" s="53">
        <f t="shared" si="132"/>
        <v>0</v>
      </c>
      <c r="W464" s="53" t="str">
        <f t="shared" si="138"/>
        <v>0</v>
      </c>
      <c r="X464" s="53">
        <f t="shared" si="133"/>
        <v>0</v>
      </c>
      <c r="Y464" s="53" t="str">
        <f t="shared" si="139"/>
        <v>0</v>
      </c>
      <c r="Z464" s="53">
        <f t="shared" si="134"/>
        <v>0</v>
      </c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92"/>
      <c r="B465" s="59"/>
      <c r="C465" s="87"/>
      <c r="D465" s="91"/>
      <c r="E465" s="42"/>
      <c r="F465" s="51"/>
      <c r="G465" s="42"/>
      <c r="H465" s="51"/>
      <c r="I465" s="42"/>
      <c r="J465" s="51"/>
      <c r="K465" s="42"/>
      <c r="L465" s="51"/>
      <c r="M465" s="55"/>
      <c r="N465" s="58"/>
      <c r="O465" s="59">
        <v>260</v>
      </c>
      <c r="Q465" s="53" t="str">
        <f t="shared" si="135"/>
        <v>1</v>
      </c>
      <c r="R465" s="53">
        <f t="shared" si="130"/>
        <v>1</v>
      </c>
      <c r="S465" s="53" t="str">
        <f t="shared" si="136"/>
        <v>0</v>
      </c>
      <c r="T465" s="53">
        <f t="shared" si="131"/>
        <v>0</v>
      </c>
      <c r="U465" s="53" t="str">
        <f t="shared" si="137"/>
        <v>0</v>
      </c>
      <c r="V465" s="53">
        <f t="shared" si="132"/>
        <v>0</v>
      </c>
      <c r="W465" s="53" t="str">
        <f t="shared" si="138"/>
        <v>0</v>
      </c>
      <c r="X465" s="53">
        <f t="shared" si="133"/>
        <v>0</v>
      </c>
      <c r="Y465" s="53" t="str">
        <f t="shared" si="139"/>
        <v>0</v>
      </c>
      <c r="Z465" s="53">
        <f t="shared" si="134"/>
        <v>0</v>
      </c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92"/>
      <c r="B466" s="59"/>
      <c r="C466" s="87"/>
      <c r="D466" s="91"/>
      <c r="E466" s="42"/>
      <c r="F466" s="51"/>
      <c r="G466" s="42"/>
      <c r="H466" s="51"/>
      <c r="I466" s="42"/>
      <c r="J466" s="51"/>
      <c r="K466" s="42"/>
      <c r="L466" s="51"/>
      <c r="M466" s="55"/>
      <c r="N466" s="58"/>
      <c r="O466" s="59">
        <v>260</v>
      </c>
      <c r="Q466" s="53" t="str">
        <f t="shared" si="135"/>
        <v>1</v>
      </c>
      <c r="R466" s="53">
        <f t="shared" si="130"/>
        <v>1</v>
      </c>
      <c r="S466" s="53" t="str">
        <f t="shared" si="136"/>
        <v>0</v>
      </c>
      <c r="T466" s="53">
        <f t="shared" si="131"/>
        <v>0</v>
      </c>
      <c r="U466" s="53" t="str">
        <f t="shared" si="137"/>
        <v>0</v>
      </c>
      <c r="V466" s="53">
        <f t="shared" si="132"/>
        <v>0</v>
      </c>
      <c r="W466" s="53" t="str">
        <f t="shared" si="138"/>
        <v>0</v>
      </c>
      <c r="X466" s="53">
        <f t="shared" si="133"/>
        <v>0</v>
      </c>
      <c r="Y466" s="53" t="str">
        <f t="shared" si="139"/>
        <v>0</v>
      </c>
      <c r="Z466" s="53">
        <f t="shared" si="134"/>
        <v>0</v>
      </c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92"/>
      <c r="B467" s="59"/>
      <c r="C467" s="87"/>
      <c r="D467" s="91"/>
      <c r="E467" s="42"/>
      <c r="F467" s="51"/>
      <c r="G467" s="42"/>
      <c r="H467" s="51"/>
      <c r="I467" s="42"/>
      <c r="J467" s="51"/>
      <c r="K467" s="42"/>
      <c r="L467" s="51"/>
      <c r="M467" s="55"/>
      <c r="N467" s="58"/>
      <c r="O467" s="59">
        <v>260</v>
      </c>
      <c r="Q467" s="53" t="str">
        <f t="shared" si="135"/>
        <v>1</v>
      </c>
      <c r="R467" s="53">
        <f t="shared" si="130"/>
        <v>1</v>
      </c>
      <c r="S467" s="53" t="str">
        <f t="shared" si="136"/>
        <v>0</v>
      </c>
      <c r="T467" s="53">
        <f t="shared" si="131"/>
        <v>0</v>
      </c>
      <c r="U467" s="53" t="str">
        <f t="shared" si="137"/>
        <v>0</v>
      </c>
      <c r="V467" s="53">
        <f t="shared" si="132"/>
        <v>0</v>
      </c>
      <c r="W467" s="53" t="str">
        <f t="shared" si="138"/>
        <v>0</v>
      </c>
      <c r="X467" s="53">
        <f t="shared" si="133"/>
        <v>0</v>
      </c>
      <c r="Y467" s="53" t="str">
        <f t="shared" si="139"/>
        <v>0</v>
      </c>
      <c r="Z467" s="53">
        <f t="shared" si="134"/>
        <v>0</v>
      </c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92"/>
      <c r="B468" s="59"/>
      <c r="C468" s="87"/>
      <c r="D468" s="91"/>
      <c r="E468" s="42"/>
      <c r="F468" s="51"/>
      <c r="G468" s="42"/>
      <c r="H468" s="51"/>
      <c r="I468" s="42"/>
      <c r="J468" s="51"/>
      <c r="K468" s="42"/>
      <c r="L468" s="51"/>
      <c r="M468" s="55"/>
      <c r="N468" s="58"/>
      <c r="O468" s="59">
        <v>260</v>
      </c>
      <c r="Q468" s="53" t="str">
        <f t="shared" si="135"/>
        <v>1</v>
      </c>
      <c r="R468" s="53">
        <f t="shared" si="130"/>
        <v>1</v>
      </c>
      <c r="S468" s="53" t="str">
        <f t="shared" si="136"/>
        <v>0</v>
      </c>
      <c r="T468" s="53">
        <f t="shared" si="131"/>
        <v>0</v>
      </c>
      <c r="U468" s="53" t="str">
        <f t="shared" si="137"/>
        <v>0</v>
      </c>
      <c r="V468" s="53">
        <f t="shared" si="132"/>
        <v>0</v>
      </c>
      <c r="W468" s="53" t="str">
        <f t="shared" si="138"/>
        <v>0</v>
      </c>
      <c r="X468" s="53">
        <f t="shared" si="133"/>
        <v>0</v>
      </c>
      <c r="Y468" s="53" t="str">
        <f t="shared" si="139"/>
        <v>0</v>
      </c>
      <c r="Z468" s="53">
        <f t="shared" si="134"/>
        <v>0</v>
      </c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92"/>
      <c r="B469" s="59"/>
      <c r="C469" s="87"/>
      <c r="D469" s="91"/>
      <c r="E469" s="42"/>
      <c r="F469" s="51"/>
      <c r="G469" s="42"/>
      <c r="H469" s="51"/>
      <c r="I469" s="42"/>
      <c r="J469" s="51"/>
      <c r="K469" s="42"/>
      <c r="L469" s="51"/>
      <c r="M469" s="55"/>
      <c r="N469" s="58"/>
      <c r="O469" s="59">
        <v>260</v>
      </c>
      <c r="Q469" s="53" t="str">
        <f t="shared" si="135"/>
        <v>1</v>
      </c>
      <c r="R469" s="53">
        <f t="shared" si="130"/>
        <v>1</v>
      </c>
      <c r="S469" s="53" t="str">
        <f t="shared" si="136"/>
        <v>0</v>
      </c>
      <c r="T469" s="53">
        <f t="shared" si="131"/>
        <v>0</v>
      </c>
      <c r="U469" s="53" t="str">
        <f t="shared" si="137"/>
        <v>0</v>
      </c>
      <c r="V469" s="53">
        <f t="shared" si="132"/>
        <v>0</v>
      </c>
      <c r="W469" s="53" t="str">
        <f t="shared" si="138"/>
        <v>0</v>
      </c>
      <c r="X469" s="53">
        <f t="shared" si="133"/>
        <v>0</v>
      </c>
      <c r="Y469" s="53" t="str">
        <f t="shared" si="139"/>
        <v>0</v>
      </c>
      <c r="Z469" s="53">
        <f t="shared" si="134"/>
        <v>0</v>
      </c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92"/>
      <c r="B470" s="59"/>
      <c r="C470" s="87"/>
      <c r="D470" s="91"/>
      <c r="E470" s="42"/>
      <c r="F470" s="51"/>
      <c r="G470" s="42"/>
      <c r="H470" s="51"/>
      <c r="I470" s="42"/>
      <c r="J470" s="51"/>
      <c r="K470" s="42"/>
      <c r="L470" s="51"/>
      <c r="M470" s="55"/>
      <c r="N470" s="58"/>
      <c r="O470" s="59">
        <v>260</v>
      </c>
      <c r="Q470" s="53" t="str">
        <f t="shared" si="135"/>
        <v>1</v>
      </c>
      <c r="R470" s="53">
        <f t="shared" si="130"/>
        <v>1</v>
      </c>
      <c r="S470" s="53" t="str">
        <f t="shared" si="136"/>
        <v>0</v>
      </c>
      <c r="T470" s="53">
        <f t="shared" si="131"/>
        <v>0</v>
      </c>
      <c r="U470" s="53" t="str">
        <f t="shared" si="137"/>
        <v>0</v>
      </c>
      <c r="V470" s="53">
        <f t="shared" si="132"/>
        <v>0</v>
      </c>
      <c r="W470" s="53" t="str">
        <f t="shared" si="138"/>
        <v>0</v>
      </c>
      <c r="X470" s="53">
        <f t="shared" si="133"/>
        <v>0</v>
      </c>
      <c r="Y470" s="53" t="str">
        <f t="shared" si="139"/>
        <v>0</v>
      </c>
      <c r="Z470" s="53">
        <f t="shared" si="134"/>
        <v>0</v>
      </c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92"/>
      <c r="B471" s="59"/>
      <c r="C471" s="87"/>
      <c r="D471" s="91"/>
      <c r="E471" s="42"/>
      <c r="F471" s="51"/>
      <c r="G471" s="42"/>
      <c r="H471" s="51"/>
      <c r="I471" s="42"/>
      <c r="J471" s="51"/>
      <c r="K471" s="42"/>
      <c r="L471" s="51"/>
      <c r="M471" s="55"/>
      <c r="N471" s="58"/>
      <c r="O471" s="59">
        <v>260</v>
      </c>
      <c r="Q471" s="53" t="str">
        <f t="shared" si="135"/>
        <v>1</v>
      </c>
      <c r="R471" s="53">
        <f t="shared" si="130"/>
        <v>1</v>
      </c>
      <c r="S471" s="53" t="str">
        <f t="shared" si="136"/>
        <v>0</v>
      </c>
      <c r="T471" s="53">
        <f t="shared" si="131"/>
        <v>0</v>
      </c>
      <c r="U471" s="53" t="str">
        <f t="shared" si="137"/>
        <v>0</v>
      </c>
      <c r="V471" s="53">
        <f t="shared" si="132"/>
        <v>0</v>
      </c>
      <c r="W471" s="53" t="str">
        <f t="shared" si="138"/>
        <v>0</v>
      </c>
      <c r="X471" s="53">
        <f t="shared" si="133"/>
        <v>0</v>
      </c>
      <c r="Y471" s="53" t="str">
        <f t="shared" si="139"/>
        <v>0</v>
      </c>
      <c r="Z471" s="53">
        <f t="shared" si="134"/>
        <v>0</v>
      </c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92"/>
      <c r="B472" s="59"/>
      <c r="C472" s="87"/>
      <c r="D472" s="91"/>
      <c r="E472" s="42"/>
      <c r="F472" s="51"/>
      <c r="G472" s="42"/>
      <c r="H472" s="51"/>
      <c r="I472" s="42"/>
      <c r="J472" s="51"/>
      <c r="K472" s="42"/>
      <c r="L472" s="51"/>
      <c r="M472" s="55"/>
      <c r="N472" s="58"/>
      <c r="O472" s="59">
        <v>260</v>
      </c>
      <c r="Q472" s="53" t="str">
        <f t="shared" si="135"/>
        <v>1</v>
      </c>
      <c r="R472" s="53">
        <f t="shared" si="130"/>
        <v>1</v>
      </c>
      <c r="S472" s="53" t="str">
        <f t="shared" si="136"/>
        <v>0</v>
      </c>
      <c r="T472" s="53">
        <f t="shared" si="131"/>
        <v>0</v>
      </c>
      <c r="U472" s="53" t="str">
        <f t="shared" si="137"/>
        <v>0</v>
      </c>
      <c r="V472" s="53">
        <f t="shared" si="132"/>
        <v>0</v>
      </c>
      <c r="W472" s="53" t="str">
        <f t="shared" si="138"/>
        <v>0</v>
      </c>
      <c r="X472" s="53">
        <f t="shared" si="133"/>
        <v>0</v>
      </c>
      <c r="Y472" s="53" t="str">
        <f t="shared" si="139"/>
        <v>0</v>
      </c>
      <c r="Z472" s="53">
        <f t="shared" si="134"/>
        <v>0</v>
      </c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92"/>
      <c r="B473" s="59"/>
      <c r="C473" s="87"/>
      <c r="D473" s="91"/>
      <c r="E473" s="42"/>
      <c r="F473" s="51"/>
      <c r="G473" s="42"/>
      <c r="H473" s="51"/>
      <c r="I473" s="42"/>
      <c r="J473" s="51"/>
      <c r="K473" s="42"/>
      <c r="L473" s="51"/>
      <c r="M473" s="55"/>
      <c r="N473" s="58"/>
      <c r="O473" s="59">
        <v>260</v>
      </c>
      <c r="Q473" s="53" t="str">
        <f t="shared" si="135"/>
        <v>1</v>
      </c>
      <c r="R473" s="53">
        <f t="shared" si="130"/>
        <v>1</v>
      </c>
      <c r="S473" s="53" t="str">
        <f t="shared" si="136"/>
        <v>0</v>
      </c>
      <c r="T473" s="53">
        <f t="shared" si="131"/>
        <v>0</v>
      </c>
      <c r="U473" s="53" t="str">
        <f t="shared" si="137"/>
        <v>0</v>
      </c>
      <c r="V473" s="53">
        <f t="shared" si="132"/>
        <v>0</v>
      </c>
      <c r="W473" s="53" t="str">
        <f t="shared" si="138"/>
        <v>0</v>
      </c>
      <c r="X473" s="53">
        <f t="shared" si="133"/>
        <v>0</v>
      </c>
      <c r="Y473" s="53" t="str">
        <f t="shared" si="139"/>
        <v>0</v>
      </c>
      <c r="Z473" s="53">
        <f t="shared" si="134"/>
        <v>0</v>
      </c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92"/>
      <c r="B474" s="59"/>
      <c r="C474" s="87"/>
      <c r="D474" s="91"/>
      <c r="E474" s="42"/>
      <c r="F474" s="51"/>
      <c r="G474" s="42"/>
      <c r="H474" s="51"/>
      <c r="I474" s="42"/>
      <c r="J474" s="51"/>
      <c r="K474" s="42"/>
      <c r="L474" s="51"/>
      <c r="M474" s="55"/>
      <c r="N474" s="58"/>
      <c r="O474" s="59">
        <v>260</v>
      </c>
      <c r="Q474" s="53" t="str">
        <f t="shared" si="135"/>
        <v>1</v>
      </c>
      <c r="R474" s="53">
        <f t="shared" si="130"/>
        <v>1</v>
      </c>
      <c r="S474" s="53" t="str">
        <f t="shared" si="136"/>
        <v>0</v>
      </c>
      <c r="T474" s="53">
        <f t="shared" si="131"/>
        <v>0</v>
      </c>
      <c r="U474" s="53" t="str">
        <f t="shared" si="137"/>
        <v>0</v>
      </c>
      <c r="V474" s="53">
        <f t="shared" si="132"/>
        <v>0</v>
      </c>
      <c r="W474" s="53" t="str">
        <f t="shared" si="138"/>
        <v>0</v>
      </c>
      <c r="X474" s="53">
        <f t="shared" si="133"/>
        <v>0</v>
      </c>
      <c r="Y474" s="53" t="str">
        <f t="shared" si="139"/>
        <v>0</v>
      </c>
      <c r="Z474" s="53">
        <f t="shared" si="134"/>
        <v>0</v>
      </c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92"/>
      <c r="B475" s="59"/>
      <c r="C475" s="87"/>
      <c r="D475" s="91"/>
      <c r="E475" s="42"/>
      <c r="F475" s="51"/>
      <c r="G475" s="42"/>
      <c r="H475" s="51"/>
      <c r="I475" s="42"/>
      <c r="J475" s="51"/>
      <c r="K475" s="42"/>
      <c r="L475" s="51"/>
      <c r="M475" s="55"/>
      <c r="N475" s="58"/>
      <c r="O475" s="59">
        <v>260</v>
      </c>
      <c r="Q475" s="53" t="str">
        <f t="shared" si="135"/>
        <v>1</v>
      </c>
      <c r="R475" s="53">
        <f t="shared" si="130"/>
        <v>1</v>
      </c>
      <c r="S475" s="53" t="str">
        <f t="shared" si="136"/>
        <v>0</v>
      </c>
      <c r="T475" s="53">
        <f t="shared" si="131"/>
        <v>0</v>
      </c>
      <c r="U475" s="53" t="str">
        <f t="shared" si="137"/>
        <v>0</v>
      </c>
      <c r="V475" s="53">
        <f t="shared" si="132"/>
        <v>0</v>
      </c>
      <c r="W475" s="53" t="str">
        <f t="shared" si="138"/>
        <v>0</v>
      </c>
      <c r="X475" s="53">
        <f t="shared" si="133"/>
        <v>0</v>
      </c>
      <c r="Y475" s="53" t="str">
        <f t="shared" si="139"/>
        <v>0</v>
      </c>
      <c r="Z475" s="53">
        <f t="shared" si="134"/>
        <v>0</v>
      </c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92"/>
      <c r="B476" s="59"/>
      <c r="C476" s="87"/>
      <c r="D476" s="91"/>
      <c r="E476" s="42"/>
      <c r="F476" s="51"/>
      <c r="G476" s="42"/>
      <c r="H476" s="51"/>
      <c r="I476" s="42"/>
      <c r="J476" s="51"/>
      <c r="K476" s="42"/>
      <c r="L476" s="51"/>
      <c r="M476" s="55"/>
      <c r="N476" s="58"/>
      <c r="O476" s="59">
        <v>260</v>
      </c>
      <c r="Q476" s="53" t="str">
        <f t="shared" si="135"/>
        <v>1</v>
      </c>
      <c r="R476" s="53">
        <f t="shared" si="130"/>
        <v>1</v>
      </c>
      <c r="S476" s="53" t="str">
        <f t="shared" si="136"/>
        <v>0</v>
      </c>
      <c r="T476" s="53">
        <f t="shared" si="131"/>
        <v>0</v>
      </c>
      <c r="U476" s="53" t="str">
        <f t="shared" si="137"/>
        <v>0</v>
      </c>
      <c r="V476" s="53">
        <f t="shared" si="132"/>
        <v>0</v>
      </c>
      <c r="W476" s="53" t="str">
        <f t="shared" si="138"/>
        <v>0</v>
      </c>
      <c r="X476" s="53">
        <f t="shared" si="133"/>
        <v>0</v>
      </c>
      <c r="Y476" s="53" t="str">
        <f t="shared" si="139"/>
        <v>0</v>
      </c>
      <c r="Z476" s="53">
        <f t="shared" si="134"/>
        <v>0</v>
      </c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92"/>
      <c r="B477" s="59"/>
      <c r="C477" s="87"/>
      <c r="D477" s="91"/>
      <c r="E477" s="42"/>
      <c r="F477" s="51"/>
      <c r="G477" s="42"/>
      <c r="H477" s="51"/>
      <c r="I477" s="42"/>
      <c r="J477" s="51"/>
      <c r="K477" s="42"/>
      <c r="L477" s="51"/>
      <c r="M477" s="55"/>
      <c r="N477" s="58"/>
      <c r="O477" s="59">
        <v>260</v>
      </c>
      <c r="Q477" s="53" t="str">
        <f t="shared" si="135"/>
        <v>1</v>
      </c>
      <c r="R477" s="53">
        <f t="shared" si="130"/>
        <v>1</v>
      </c>
      <c r="S477" s="53" t="str">
        <f t="shared" si="136"/>
        <v>0</v>
      </c>
      <c r="T477" s="53">
        <f t="shared" si="131"/>
        <v>0</v>
      </c>
      <c r="U477" s="53" t="str">
        <f t="shared" si="137"/>
        <v>0</v>
      </c>
      <c r="V477" s="53">
        <f t="shared" si="132"/>
        <v>0</v>
      </c>
      <c r="W477" s="53" t="str">
        <f t="shared" si="138"/>
        <v>0</v>
      </c>
      <c r="X477" s="53">
        <f t="shared" si="133"/>
        <v>0</v>
      </c>
      <c r="Y477" s="53" t="str">
        <f t="shared" si="139"/>
        <v>0</v>
      </c>
      <c r="Z477" s="53">
        <f t="shared" si="134"/>
        <v>0</v>
      </c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92"/>
      <c r="B478" s="59"/>
      <c r="C478" s="87"/>
      <c r="D478" s="91"/>
      <c r="E478" s="42"/>
      <c r="F478" s="51"/>
      <c r="G478" s="42"/>
      <c r="H478" s="51"/>
      <c r="I478" s="42"/>
      <c r="J478" s="51"/>
      <c r="K478" s="42"/>
      <c r="L478" s="51"/>
      <c r="M478" s="55"/>
      <c r="N478" s="58"/>
      <c r="O478" s="59">
        <v>260</v>
      </c>
      <c r="Q478" s="53" t="str">
        <f t="shared" si="135"/>
        <v>1</v>
      </c>
      <c r="R478" s="53">
        <f t="shared" si="130"/>
        <v>1</v>
      </c>
      <c r="S478" s="53" t="str">
        <f t="shared" si="136"/>
        <v>0</v>
      </c>
      <c r="T478" s="53">
        <f t="shared" si="131"/>
        <v>0</v>
      </c>
      <c r="U478" s="53" t="str">
        <f t="shared" si="137"/>
        <v>0</v>
      </c>
      <c r="V478" s="53">
        <f t="shared" si="132"/>
        <v>0</v>
      </c>
      <c r="W478" s="53" t="str">
        <f t="shared" si="138"/>
        <v>0</v>
      </c>
      <c r="X478" s="53">
        <f t="shared" si="133"/>
        <v>0</v>
      </c>
      <c r="Y478" s="53" t="str">
        <f t="shared" si="139"/>
        <v>0</v>
      </c>
      <c r="Z478" s="53">
        <f t="shared" si="134"/>
        <v>0</v>
      </c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92"/>
      <c r="B479" s="59"/>
      <c r="C479" s="87"/>
      <c r="D479" s="91"/>
      <c r="E479" s="42"/>
      <c r="F479" s="51"/>
      <c r="G479" s="42"/>
      <c r="H479" s="51"/>
      <c r="I479" s="42"/>
      <c r="J479" s="51"/>
      <c r="K479" s="42"/>
      <c r="L479" s="51"/>
      <c r="M479" s="55"/>
      <c r="N479" s="58"/>
      <c r="O479" s="59">
        <v>260</v>
      </c>
      <c r="Q479" s="53" t="str">
        <f t="shared" si="135"/>
        <v>1</v>
      </c>
      <c r="R479" s="53">
        <f t="shared" si="130"/>
        <v>1</v>
      </c>
      <c r="S479" s="53" t="str">
        <f t="shared" si="136"/>
        <v>0</v>
      </c>
      <c r="T479" s="53">
        <f t="shared" si="131"/>
        <v>0</v>
      </c>
      <c r="U479" s="53" t="str">
        <f t="shared" si="137"/>
        <v>0</v>
      </c>
      <c r="V479" s="53">
        <f t="shared" si="132"/>
        <v>0</v>
      </c>
      <c r="W479" s="53" t="str">
        <f t="shared" si="138"/>
        <v>0</v>
      </c>
      <c r="X479" s="53">
        <f t="shared" si="133"/>
        <v>0</v>
      </c>
      <c r="Y479" s="53" t="str">
        <f t="shared" si="139"/>
        <v>0</v>
      </c>
      <c r="Z479" s="53">
        <f t="shared" si="134"/>
        <v>0</v>
      </c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92"/>
      <c r="B480" s="59"/>
      <c r="C480" s="87"/>
      <c r="D480" s="91"/>
      <c r="E480" s="42"/>
      <c r="F480" s="51"/>
      <c r="G480" s="42"/>
      <c r="H480" s="51"/>
      <c r="I480" s="42"/>
      <c r="J480" s="51"/>
      <c r="K480" s="42"/>
      <c r="L480" s="51"/>
      <c r="M480" s="55"/>
      <c r="N480" s="58"/>
      <c r="O480" s="59">
        <v>260</v>
      </c>
      <c r="Q480" s="53" t="str">
        <f t="shared" si="135"/>
        <v>1</v>
      </c>
      <c r="R480" s="53">
        <f t="shared" si="130"/>
        <v>1</v>
      </c>
      <c r="S480" s="53" t="str">
        <f t="shared" si="136"/>
        <v>0</v>
      </c>
      <c r="T480" s="53">
        <f t="shared" si="131"/>
        <v>0</v>
      </c>
      <c r="U480" s="53" t="str">
        <f t="shared" si="137"/>
        <v>0</v>
      </c>
      <c r="V480" s="53">
        <f t="shared" si="132"/>
        <v>0</v>
      </c>
      <c r="W480" s="53" t="str">
        <f t="shared" si="138"/>
        <v>0</v>
      </c>
      <c r="X480" s="53">
        <f t="shared" si="133"/>
        <v>0</v>
      </c>
      <c r="Y480" s="53" t="str">
        <f t="shared" si="139"/>
        <v>0</v>
      </c>
      <c r="Z480" s="53">
        <f t="shared" si="134"/>
        <v>0</v>
      </c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92"/>
      <c r="B481" s="59"/>
      <c r="C481" s="87"/>
      <c r="D481" s="91"/>
      <c r="E481" s="42"/>
      <c r="F481" s="51"/>
      <c r="G481" s="42"/>
      <c r="H481" s="51"/>
      <c r="I481" s="42"/>
      <c r="J481" s="51"/>
      <c r="K481" s="42"/>
      <c r="L481" s="51"/>
      <c r="M481" s="55"/>
      <c r="N481" s="58"/>
      <c r="O481" s="59">
        <v>260</v>
      </c>
      <c r="Q481" s="53" t="str">
        <f t="shared" si="135"/>
        <v>1</v>
      </c>
      <c r="R481" s="53">
        <f t="shared" si="130"/>
        <v>1</v>
      </c>
      <c r="S481" s="53" t="str">
        <f t="shared" si="136"/>
        <v>0</v>
      </c>
      <c r="T481" s="53">
        <f t="shared" si="131"/>
        <v>0</v>
      </c>
      <c r="U481" s="53" t="str">
        <f t="shared" si="137"/>
        <v>0</v>
      </c>
      <c r="V481" s="53">
        <f t="shared" si="132"/>
        <v>0</v>
      </c>
      <c r="W481" s="53" t="str">
        <f t="shared" si="138"/>
        <v>0</v>
      </c>
      <c r="X481" s="53">
        <f t="shared" si="133"/>
        <v>0</v>
      </c>
      <c r="Y481" s="53" t="str">
        <f t="shared" si="139"/>
        <v>0</v>
      </c>
      <c r="Z481" s="53">
        <f t="shared" si="134"/>
        <v>0</v>
      </c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92"/>
      <c r="B482" s="59"/>
      <c r="C482" s="87"/>
      <c r="D482" s="91"/>
      <c r="E482" s="42"/>
      <c r="F482" s="51"/>
      <c r="G482" s="42"/>
      <c r="H482" s="51"/>
      <c r="I482" s="42"/>
      <c r="J482" s="51"/>
      <c r="K482" s="42"/>
      <c r="L482" s="51"/>
      <c r="M482" s="55"/>
      <c r="N482" s="58"/>
      <c r="O482" s="59">
        <v>260</v>
      </c>
      <c r="Q482" s="53" t="str">
        <f t="shared" si="135"/>
        <v>1</v>
      </c>
      <c r="R482" s="53">
        <f t="shared" si="130"/>
        <v>1</v>
      </c>
      <c r="S482" s="53" t="str">
        <f t="shared" si="136"/>
        <v>0</v>
      </c>
      <c r="T482" s="53">
        <f t="shared" si="131"/>
        <v>0</v>
      </c>
      <c r="U482" s="53" t="str">
        <f t="shared" si="137"/>
        <v>0</v>
      </c>
      <c r="V482" s="53">
        <f t="shared" si="132"/>
        <v>0</v>
      </c>
      <c r="W482" s="53" t="str">
        <f t="shared" si="138"/>
        <v>0</v>
      </c>
      <c r="X482" s="53">
        <f t="shared" si="133"/>
        <v>0</v>
      </c>
      <c r="Y482" s="53" t="str">
        <f t="shared" si="139"/>
        <v>0</v>
      </c>
      <c r="Z482" s="53">
        <f t="shared" si="134"/>
        <v>0</v>
      </c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92"/>
      <c r="B483" s="59"/>
      <c r="C483" s="87"/>
      <c r="D483" s="91"/>
      <c r="E483" s="42"/>
      <c r="F483" s="51"/>
      <c r="G483" s="42"/>
      <c r="H483" s="51"/>
      <c r="I483" s="42"/>
      <c r="J483" s="51"/>
      <c r="K483" s="42"/>
      <c r="L483" s="51"/>
      <c r="M483" s="55"/>
      <c r="N483" s="58"/>
      <c r="O483" s="59">
        <v>260</v>
      </c>
      <c r="Q483" s="53" t="str">
        <f t="shared" si="135"/>
        <v>1</v>
      </c>
      <c r="R483" s="53">
        <f t="shared" si="130"/>
        <v>1</v>
      </c>
      <c r="S483" s="53" t="str">
        <f t="shared" si="136"/>
        <v>0</v>
      </c>
      <c r="T483" s="53">
        <f t="shared" si="131"/>
        <v>0</v>
      </c>
      <c r="U483" s="53" t="str">
        <f t="shared" si="137"/>
        <v>0</v>
      </c>
      <c r="V483" s="53">
        <f t="shared" si="132"/>
        <v>0</v>
      </c>
      <c r="W483" s="53" t="str">
        <f t="shared" si="138"/>
        <v>0</v>
      </c>
      <c r="X483" s="53">
        <f t="shared" si="133"/>
        <v>0</v>
      </c>
      <c r="Y483" s="53" t="str">
        <f t="shared" si="139"/>
        <v>0</v>
      </c>
      <c r="Z483" s="53">
        <f t="shared" si="134"/>
        <v>0</v>
      </c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92"/>
      <c r="B484" s="59"/>
      <c r="C484" s="87"/>
      <c r="D484" s="91"/>
      <c r="E484" s="42"/>
      <c r="F484" s="51"/>
      <c r="G484" s="42"/>
      <c r="H484" s="51"/>
      <c r="I484" s="42"/>
      <c r="J484" s="51"/>
      <c r="K484" s="42"/>
      <c r="L484" s="51"/>
      <c r="M484" s="55"/>
      <c r="N484" s="58"/>
      <c r="O484" s="59">
        <v>260</v>
      </c>
      <c r="Q484" s="53" t="str">
        <f t="shared" si="135"/>
        <v>1</v>
      </c>
      <c r="R484" s="53">
        <f t="shared" si="130"/>
        <v>1</v>
      </c>
      <c r="S484" s="53" t="str">
        <f t="shared" si="136"/>
        <v>0</v>
      </c>
      <c r="T484" s="53">
        <f t="shared" si="131"/>
        <v>0</v>
      </c>
      <c r="U484" s="53" t="str">
        <f t="shared" si="137"/>
        <v>0</v>
      </c>
      <c r="V484" s="53">
        <f t="shared" si="132"/>
        <v>0</v>
      </c>
      <c r="W484" s="53" t="str">
        <f t="shared" si="138"/>
        <v>0</v>
      </c>
      <c r="X484" s="53">
        <f t="shared" si="133"/>
        <v>0</v>
      </c>
      <c r="Y484" s="53" t="str">
        <f t="shared" si="139"/>
        <v>0</v>
      </c>
      <c r="Z484" s="53">
        <f t="shared" si="134"/>
        <v>0</v>
      </c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92"/>
      <c r="B485" s="59"/>
      <c r="C485" s="87"/>
      <c r="D485" s="91"/>
      <c r="E485" s="42"/>
      <c r="F485" s="51"/>
      <c r="G485" s="42"/>
      <c r="H485" s="51"/>
      <c r="I485" s="42"/>
      <c r="J485" s="51"/>
      <c r="K485" s="42"/>
      <c r="L485" s="51"/>
      <c r="M485" s="55"/>
      <c r="N485" s="58"/>
      <c r="O485" s="59">
        <v>260</v>
      </c>
      <c r="Q485" s="53" t="str">
        <f t="shared" si="135"/>
        <v>1</v>
      </c>
      <c r="R485" s="53">
        <f t="shared" si="130"/>
        <v>1</v>
      </c>
      <c r="S485" s="53" t="str">
        <f t="shared" si="136"/>
        <v>0</v>
      </c>
      <c r="T485" s="53">
        <f t="shared" si="131"/>
        <v>0</v>
      </c>
      <c r="U485" s="53" t="str">
        <f t="shared" si="137"/>
        <v>0</v>
      </c>
      <c r="V485" s="53">
        <f t="shared" si="132"/>
        <v>0</v>
      </c>
      <c r="W485" s="53" t="str">
        <f t="shared" si="138"/>
        <v>0</v>
      </c>
      <c r="X485" s="53">
        <f t="shared" si="133"/>
        <v>0</v>
      </c>
      <c r="Y485" s="53" t="str">
        <f t="shared" si="139"/>
        <v>0</v>
      </c>
      <c r="Z485" s="53">
        <f t="shared" si="134"/>
        <v>0</v>
      </c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92"/>
      <c r="B486" s="59"/>
      <c r="C486" s="87"/>
      <c r="D486" s="91"/>
      <c r="E486" s="42"/>
      <c r="F486" s="51"/>
      <c r="G486" s="42"/>
      <c r="H486" s="51"/>
      <c r="I486" s="42"/>
      <c r="J486" s="51"/>
      <c r="K486" s="42"/>
      <c r="L486" s="51"/>
      <c r="M486" s="55"/>
      <c r="N486" s="58"/>
      <c r="O486" s="59">
        <v>260</v>
      </c>
      <c r="Q486" s="53" t="str">
        <f t="shared" si="135"/>
        <v>1</v>
      </c>
      <c r="R486" s="53">
        <f t="shared" si="130"/>
        <v>1</v>
      </c>
      <c r="S486" s="53" t="str">
        <f t="shared" si="136"/>
        <v>0</v>
      </c>
      <c r="T486" s="53">
        <f t="shared" si="131"/>
        <v>0</v>
      </c>
      <c r="U486" s="53" t="str">
        <f t="shared" si="137"/>
        <v>0</v>
      </c>
      <c r="V486" s="53">
        <f t="shared" si="132"/>
        <v>0</v>
      </c>
      <c r="W486" s="53" t="str">
        <f t="shared" si="138"/>
        <v>0</v>
      </c>
      <c r="X486" s="53">
        <f t="shared" si="133"/>
        <v>0</v>
      </c>
      <c r="Y486" s="53" t="str">
        <f t="shared" si="139"/>
        <v>0</v>
      </c>
      <c r="Z486" s="53">
        <f t="shared" si="134"/>
        <v>0</v>
      </c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92"/>
      <c r="B487" s="59"/>
      <c r="C487" s="87"/>
      <c r="D487" s="91"/>
      <c r="E487" s="42"/>
      <c r="F487" s="51"/>
      <c r="G487" s="42"/>
      <c r="H487" s="51"/>
      <c r="I487" s="42"/>
      <c r="J487" s="51"/>
      <c r="K487" s="42"/>
      <c r="L487" s="51"/>
      <c r="M487" s="55"/>
      <c r="N487" s="58"/>
      <c r="O487" s="59">
        <v>260</v>
      </c>
      <c r="Q487" s="53" t="str">
        <f t="shared" si="135"/>
        <v>1</v>
      </c>
      <c r="R487" s="53">
        <f t="shared" si="130"/>
        <v>1</v>
      </c>
      <c r="S487" s="53" t="str">
        <f t="shared" si="136"/>
        <v>0</v>
      </c>
      <c r="T487" s="53">
        <f t="shared" si="131"/>
        <v>0</v>
      </c>
      <c r="U487" s="53" t="str">
        <f t="shared" si="137"/>
        <v>0</v>
      </c>
      <c r="V487" s="53">
        <f t="shared" si="132"/>
        <v>0</v>
      </c>
      <c r="W487" s="53" t="str">
        <f t="shared" si="138"/>
        <v>0</v>
      </c>
      <c r="X487" s="53">
        <f t="shared" si="133"/>
        <v>0</v>
      </c>
      <c r="Y487" s="53" t="str">
        <f t="shared" si="139"/>
        <v>0</v>
      </c>
      <c r="Z487" s="53">
        <f t="shared" si="134"/>
        <v>0</v>
      </c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92"/>
      <c r="B488" s="59"/>
      <c r="C488" s="87"/>
      <c r="D488" s="91"/>
      <c r="E488" s="42"/>
      <c r="F488" s="51"/>
      <c r="G488" s="42"/>
      <c r="H488" s="51"/>
      <c r="I488" s="42"/>
      <c r="J488" s="51"/>
      <c r="K488" s="42"/>
      <c r="L488" s="51"/>
      <c r="M488" s="55"/>
      <c r="N488" s="58"/>
      <c r="O488" s="59">
        <v>260</v>
      </c>
      <c r="Q488" s="53" t="str">
        <f t="shared" si="135"/>
        <v>1</v>
      </c>
      <c r="R488" s="53">
        <f t="shared" si="130"/>
        <v>1</v>
      </c>
      <c r="S488" s="53" t="str">
        <f t="shared" si="136"/>
        <v>0</v>
      </c>
      <c r="T488" s="53">
        <f t="shared" si="131"/>
        <v>0</v>
      </c>
      <c r="U488" s="53" t="str">
        <f t="shared" si="137"/>
        <v>0</v>
      </c>
      <c r="V488" s="53">
        <f t="shared" si="132"/>
        <v>0</v>
      </c>
      <c r="W488" s="53" t="str">
        <f t="shared" si="138"/>
        <v>0</v>
      </c>
      <c r="X488" s="53">
        <f t="shared" si="133"/>
        <v>0</v>
      </c>
      <c r="Y488" s="53" t="str">
        <f t="shared" si="139"/>
        <v>0</v>
      </c>
      <c r="Z488" s="53">
        <f t="shared" si="134"/>
        <v>0</v>
      </c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92"/>
      <c r="B489" s="59"/>
      <c r="C489" s="87"/>
      <c r="D489" s="91"/>
      <c r="E489" s="42"/>
      <c r="F489" s="51"/>
      <c r="G489" s="42"/>
      <c r="H489" s="51"/>
      <c r="I489" s="42"/>
      <c r="J489" s="51"/>
      <c r="K489" s="42"/>
      <c r="L489" s="51"/>
      <c r="M489" s="55"/>
      <c r="N489" s="58"/>
      <c r="O489" s="59">
        <v>260</v>
      </c>
      <c r="Q489" s="53" t="str">
        <f t="shared" si="135"/>
        <v>1</v>
      </c>
      <c r="R489" s="53">
        <f t="shared" si="130"/>
        <v>1</v>
      </c>
      <c r="S489" s="53" t="str">
        <f t="shared" si="136"/>
        <v>0</v>
      </c>
      <c r="T489" s="53">
        <f t="shared" si="131"/>
        <v>0</v>
      </c>
      <c r="U489" s="53" t="str">
        <f t="shared" si="137"/>
        <v>0</v>
      </c>
      <c r="V489" s="53">
        <f t="shared" si="132"/>
        <v>0</v>
      </c>
      <c r="W489" s="53" t="str">
        <f t="shared" si="138"/>
        <v>0</v>
      </c>
      <c r="X489" s="53">
        <f t="shared" si="133"/>
        <v>0</v>
      </c>
      <c r="Y489" s="53" t="str">
        <f t="shared" si="139"/>
        <v>0</v>
      </c>
      <c r="Z489" s="53">
        <f t="shared" si="134"/>
        <v>0</v>
      </c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92"/>
      <c r="B490" s="59"/>
      <c r="C490" s="87"/>
      <c r="D490" s="91"/>
      <c r="E490" s="42"/>
      <c r="F490" s="51"/>
      <c r="G490" s="42"/>
      <c r="H490" s="51"/>
      <c r="I490" s="42"/>
      <c r="J490" s="51"/>
      <c r="K490" s="42"/>
      <c r="L490" s="51"/>
      <c r="M490" s="55"/>
      <c r="N490" s="58"/>
      <c r="O490" s="59">
        <v>260</v>
      </c>
      <c r="Q490" s="53" t="str">
        <f t="shared" si="135"/>
        <v>1</v>
      </c>
      <c r="R490" s="53">
        <f t="shared" si="130"/>
        <v>1</v>
      </c>
      <c r="S490" s="53" t="str">
        <f t="shared" si="136"/>
        <v>0</v>
      </c>
      <c r="T490" s="53">
        <f t="shared" si="131"/>
        <v>0</v>
      </c>
      <c r="U490" s="53" t="str">
        <f t="shared" si="137"/>
        <v>0</v>
      </c>
      <c r="V490" s="53">
        <f t="shared" si="132"/>
        <v>0</v>
      </c>
      <c r="W490" s="53" t="str">
        <f t="shared" si="138"/>
        <v>0</v>
      </c>
      <c r="X490" s="53">
        <f t="shared" si="133"/>
        <v>0</v>
      </c>
      <c r="Y490" s="53" t="str">
        <f t="shared" si="139"/>
        <v>0</v>
      </c>
      <c r="Z490" s="53">
        <f t="shared" si="134"/>
        <v>0</v>
      </c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92"/>
      <c r="B491" s="59"/>
      <c r="C491" s="87"/>
      <c r="D491" s="91"/>
      <c r="E491" s="42"/>
      <c r="F491" s="51"/>
      <c r="G491" s="42"/>
      <c r="H491" s="51"/>
      <c r="I491" s="42"/>
      <c r="J491" s="51"/>
      <c r="K491" s="42"/>
      <c r="L491" s="51"/>
      <c r="M491" s="55"/>
      <c r="N491" s="58"/>
      <c r="O491" s="59">
        <v>260</v>
      </c>
      <c r="Q491" s="53" t="str">
        <f t="shared" si="135"/>
        <v>1</v>
      </c>
      <c r="R491" s="53">
        <f t="shared" si="130"/>
        <v>1</v>
      </c>
      <c r="S491" s="53" t="str">
        <f t="shared" si="136"/>
        <v>0</v>
      </c>
      <c r="T491" s="53">
        <f t="shared" si="131"/>
        <v>0</v>
      </c>
      <c r="U491" s="53" t="str">
        <f t="shared" si="137"/>
        <v>0</v>
      </c>
      <c r="V491" s="53">
        <f t="shared" si="132"/>
        <v>0</v>
      </c>
      <c r="W491" s="53" t="str">
        <f t="shared" si="138"/>
        <v>0</v>
      </c>
      <c r="X491" s="53">
        <f t="shared" si="133"/>
        <v>0</v>
      </c>
      <c r="Y491" s="53" t="str">
        <f t="shared" si="139"/>
        <v>0</v>
      </c>
      <c r="Z491" s="53">
        <f t="shared" si="134"/>
        <v>0</v>
      </c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92"/>
      <c r="B492" s="59"/>
      <c r="C492" s="87"/>
      <c r="D492" s="91"/>
      <c r="E492" s="42"/>
      <c r="F492" s="51"/>
      <c r="G492" s="42"/>
      <c r="H492" s="51"/>
      <c r="I492" s="42"/>
      <c r="J492" s="51"/>
      <c r="K492" s="42"/>
      <c r="L492" s="51"/>
      <c r="M492" s="55"/>
      <c r="N492" s="58"/>
      <c r="O492" s="59">
        <v>260</v>
      </c>
      <c r="Q492" s="53" t="str">
        <f t="shared" si="135"/>
        <v>1</v>
      </c>
      <c r="R492" s="53">
        <f t="shared" si="130"/>
        <v>1</v>
      </c>
      <c r="S492" s="53" t="str">
        <f t="shared" si="136"/>
        <v>0</v>
      </c>
      <c r="T492" s="53">
        <f t="shared" si="131"/>
        <v>0</v>
      </c>
      <c r="U492" s="53" t="str">
        <f t="shared" si="137"/>
        <v>0</v>
      </c>
      <c r="V492" s="53">
        <f t="shared" si="132"/>
        <v>0</v>
      </c>
      <c r="W492" s="53" t="str">
        <f t="shared" si="138"/>
        <v>0</v>
      </c>
      <c r="X492" s="53">
        <f t="shared" si="133"/>
        <v>0</v>
      </c>
      <c r="Y492" s="53" t="str">
        <f t="shared" si="139"/>
        <v>0</v>
      </c>
      <c r="Z492" s="53">
        <f t="shared" si="134"/>
        <v>0</v>
      </c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92"/>
      <c r="B493" s="59"/>
      <c r="C493" s="87"/>
      <c r="D493" s="91"/>
      <c r="E493" s="42"/>
      <c r="F493" s="51"/>
      <c r="G493" s="42"/>
      <c r="H493" s="51"/>
      <c r="I493" s="42"/>
      <c r="J493" s="51"/>
      <c r="K493" s="42"/>
      <c r="L493" s="51"/>
      <c r="M493" s="55"/>
      <c r="N493" s="58"/>
      <c r="O493" s="59">
        <v>260</v>
      </c>
      <c r="Q493" s="53" t="str">
        <f t="shared" si="135"/>
        <v>1</v>
      </c>
      <c r="R493" s="53">
        <f t="shared" si="130"/>
        <v>1</v>
      </c>
      <c r="S493" s="53" t="str">
        <f t="shared" si="136"/>
        <v>0</v>
      </c>
      <c r="T493" s="53">
        <f t="shared" si="131"/>
        <v>0</v>
      </c>
      <c r="U493" s="53" t="str">
        <f t="shared" si="137"/>
        <v>0</v>
      </c>
      <c r="V493" s="53">
        <f t="shared" si="132"/>
        <v>0</v>
      </c>
      <c r="W493" s="53" t="str">
        <f t="shared" si="138"/>
        <v>0</v>
      </c>
      <c r="X493" s="53">
        <f t="shared" si="133"/>
        <v>0</v>
      </c>
      <c r="Y493" s="53" t="str">
        <f t="shared" si="139"/>
        <v>0</v>
      </c>
      <c r="Z493" s="53">
        <f t="shared" si="134"/>
        <v>0</v>
      </c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92"/>
      <c r="B494" s="59"/>
      <c r="C494" s="87"/>
      <c r="D494" s="91"/>
      <c r="E494" s="42"/>
      <c r="F494" s="51"/>
      <c r="G494" s="42"/>
      <c r="H494" s="51"/>
      <c r="I494" s="42"/>
      <c r="J494" s="51"/>
      <c r="K494" s="42"/>
      <c r="L494" s="51"/>
      <c r="M494" s="55"/>
      <c r="N494" s="58"/>
      <c r="O494" s="59">
        <v>260</v>
      </c>
      <c r="Q494" s="53" t="str">
        <f t="shared" si="135"/>
        <v>1</v>
      </c>
      <c r="R494" s="53">
        <f t="shared" si="130"/>
        <v>1</v>
      </c>
      <c r="S494" s="53" t="str">
        <f t="shared" si="136"/>
        <v>0</v>
      </c>
      <c r="T494" s="53">
        <f t="shared" si="131"/>
        <v>0</v>
      </c>
      <c r="U494" s="53" t="str">
        <f t="shared" si="137"/>
        <v>0</v>
      </c>
      <c r="V494" s="53">
        <f t="shared" si="132"/>
        <v>0</v>
      </c>
      <c r="W494" s="53" t="str">
        <f t="shared" si="138"/>
        <v>0</v>
      </c>
      <c r="X494" s="53">
        <f t="shared" si="133"/>
        <v>0</v>
      </c>
      <c r="Y494" s="53" t="str">
        <f t="shared" si="139"/>
        <v>0</v>
      </c>
      <c r="Z494" s="53">
        <f t="shared" si="134"/>
        <v>0</v>
      </c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92"/>
      <c r="B495" s="59"/>
      <c r="C495" s="87"/>
      <c r="D495" s="91"/>
      <c r="E495" s="42"/>
      <c r="F495" s="51"/>
      <c r="G495" s="42"/>
      <c r="H495" s="51"/>
      <c r="I495" s="42"/>
      <c r="J495" s="51"/>
      <c r="K495" s="42"/>
      <c r="L495" s="51"/>
      <c r="M495" s="55"/>
      <c r="N495" s="58"/>
      <c r="O495" s="59">
        <v>260</v>
      </c>
      <c r="Q495" s="53" t="str">
        <f t="shared" si="135"/>
        <v>1</v>
      </c>
      <c r="R495" s="53">
        <f t="shared" si="130"/>
        <v>1</v>
      </c>
      <c r="S495" s="53" t="str">
        <f t="shared" si="136"/>
        <v>0</v>
      </c>
      <c r="T495" s="53">
        <f t="shared" si="131"/>
        <v>0</v>
      </c>
      <c r="U495" s="53" t="str">
        <f t="shared" si="137"/>
        <v>0</v>
      </c>
      <c r="V495" s="53">
        <f t="shared" si="132"/>
        <v>0</v>
      </c>
      <c r="W495" s="53" t="str">
        <f t="shared" si="138"/>
        <v>0</v>
      </c>
      <c r="X495" s="53">
        <f t="shared" si="133"/>
        <v>0</v>
      </c>
      <c r="Y495" s="53" t="str">
        <f t="shared" si="139"/>
        <v>0</v>
      </c>
      <c r="Z495" s="53">
        <f t="shared" si="134"/>
        <v>0</v>
      </c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92"/>
      <c r="B496" s="59"/>
      <c r="C496" s="87"/>
      <c r="D496" s="91"/>
      <c r="E496" s="42"/>
      <c r="F496" s="51"/>
      <c r="G496" s="42"/>
      <c r="H496" s="51"/>
      <c r="I496" s="42"/>
      <c r="J496" s="51"/>
      <c r="K496" s="42"/>
      <c r="L496" s="51"/>
      <c r="M496" s="55"/>
      <c r="N496" s="58"/>
      <c r="O496" s="59">
        <v>260</v>
      </c>
      <c r="Q496" s="53" t="str">
        <f t="shared" si="135"/>
        <v>1</v>
      </c>
      <c r="R496" s="53">
        <f t="shared" si="130"/>
        <v>1</v>
      </c>
      <c r="S496" s="53" t="str">
        <f t="shared" si="136"/>
        <v>0</v>
      </c>
      <c r="T496" s="53">
        <f t="shared" si="131"/>
        <v>0</v>
      </c>
      <c r="U496" s="53" t="str">
        <f t="shared" si="137"/>
        <v>0</v>
      </c>
      <c r="V496" s="53">
        <f t="shared" si="132"/>
        <v>0</v>
      </c>
      <c r="W496" s="53" t="str">
        <f t="shared" si="138"/>
        <v>0</v>
      </c>
      <c r="X496" s="53">
        <f t="shared" si="133"/>
        <v>0</v>
      </c>
      <c r="Y496" s="53" t="str">
        <f t="shared" si="139"/>
        <v>0</v>
      </c>
      <c r="Z496" s="53">
        <f t="shared" si="134"/>
        <v>0</v>
      </c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92"/>
      <c r="B497" s="59"/>
      <c r="C497" s="87"/>
      <c r="D497" s="91"/>
      <c r="E497" s="42"/>
      <c r="F497" s="51"/>
      <c r="G497" s="42"/>
      <c r="H497" s="51"/>
      <c r="I497" s="42"/>
      <c r="J497" s="51"/>
      <c r="K497" s="42"/>
      <c r="L497" s="51"/>
      <c r="M497" s="55"/>
      <c r="N497" s="58"/>
      <c r="O497" s="59">
        <v>260</v>
      </c>
      <c r="Q497" s="53" t="str">
        <f t="shared" si="135"/>
        <v>1</v>
      </c>
      <c r="R497" s="53">
        <f t="shared" si="130"/>
        <v>1</v>
      </c>
      <c r="S497" s="53" t="str">
        <f t="shared" si="136"/>
        <v>0</v>
      </c>
      <c r="T497" s="53">
        <f t="shared" si="131"/>
        <v>0</v>
      </c>
      <c r="U497" s="53" t="str">
        <f t="shared" si="137"/>
        <v>0</v>
      </c>
      <c r="V497" s="53">
        <f t="shared" si="132"/>
        <v>0</v>
      </c>
      <c r="W497" s="53" t="str">
        <f t="shared" si="138"/>
        <v>0</v>
      </c>
      <c r="X497" s="53">
        <f t="shared" si="133"/>
        <v>0</v>
      </c>
      <c r="Y497" s="53" t="str">
        <f t="shared" si="139"/>
        <v>0</v>
      </c>
      <c r="Z497" s="53">
        <f t="shared" si="134"/>
        <v>0</v>
      </c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92"/>
      <c r="B498" s="59"/>
      <c r="C498" s="87"/>
      <c r="D498" s="91"/>
      <c r="E498" s="42"/>
      <c r="F498" s="51"/>
      <c r="G498" s="42"/>
      <c r="H498" s="51"/>
      <c r="I498" s="42"/>
      <c r="J498" s="51"/>
      <c r="K498" s="42"/>
      <c r="L498" s="51"/>
      <c r="M498" s="55"/>
      <c r="N498" s="58"/>
      <c r="O498" s="59">
        <v>260</v>
      </c>
      <c r="Q498" s="53" t="str">
        <f t="shared" si="135"/>
        <v>1</v>
      </c>
      <c r="R498" s="53">
        <f t="shared" si="130"/>
        <v>1</v>
      </c>
      <c r="S498" s="53" t="str">
        <f t="shared" si="136"/>
        <v>0</v>
      </c>
      <c r="T498" s="53">
        <f t="shared" si="131"/>
        <v>0</v>
      </c>
      <c r="U498" s="53" t="str">
        <f t="shared" si="137"/>
        <v>0</v>
      </c>
      <c r="V498" s="53">
        <f t="shared" si="132"/>
        <v>0</v>
      </c>
      <c r="W498" s="53" t="str">
        <f t="shared" si="138"/>
        <v>0</v>
      </c>
      <c r="X498" s="53">
        <f t="shared" si="133"/>
        <v>0</v>
      </c>
      <c r="Y498" s="53" t="str">
        <f t="shared" si="139"/>
        <v>0</v>
      </c>
      <c r="Z498" s="53">
        <f t="shared" si="134"/>
        <v>0</v>
      </c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92"/>
      <c r="B499" s="59"/>
      <c r="C499" s="87"/>
      <c r="D499" s="91"/>
      <c r="E499" s="42"/>
      <c r="F499" s="51"/>
      <c r="G499" s="42"/>
      <c r="H499" s="51"/>
      <c r="I499" s="42"/>
      <c r="J499" s="51"/>
      <c r="K499" s="42"/>
      <c r="L499" s="51"/>
      <c r="M499" s="55"/>
      <c r="N499" s="58"/>
      <c r="O499" s="59">
        <v>260</v>
      </c>
      <c r="Q499" s="53" t="str">
        <f t="shared" si="135"/>
        <v>1</v>
      </c>
      <c r="R499" s="53">
        <f t="shared" si="130"/>
        <v>1</v>
      </c>
      <c r="S499" s="53" t="str">
        <f t="shared" si="136"/>
        <v>0</v>
      </c>
      <c r="T499" s="53">
        <f t="shared" si="131"/>
        <v>0</v>
      </c>
      <c r="U499" s="53" t="str">
        <f t="shared" si="137"/>
        <v>0</v>
      </c>
      <c r="V499" s="53">
        <f t="shared" si="132"/>
        <v>0</v>
      </c>
      <c r="W499" s="53" t="str">
        <f t="shared" si="138"/>
        <v>0</v>
      </c>
      <c r="X499" s="53">
        <f t="shared" si="133"/>
        <v>0</v>
      </c>
      <c r="Y499" s="53" t="str">
        <f t="shared" si="139"/>
        <v>0</v>
      </c>
      <c r="Z499" s="53">
        <f t="shared" si="134"/>
        <v>0</v>
      </c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92"/>
      <c r="B500" s="59"/>
      <c r="C500" s="87"/>
      <c r="D500" s="91"/>
      <c r="E500" s="42"/>
      <c r="F500" s="51"/>
      <c r="G500" s="42"/>
      <c r="H500" s="51"/>
      <c r="I500" s="42"/>
      <c r="J500" s="51"/>
      <c r="K500" s="42"/>
      <c r="L500" s="51"/>
      <c r="M500" s="55"/>
      <c r="N500" s="58"/>
      <c r="O500" s="59">
        <v>260</v>
      </c>
      <c r="Q500" s="53" t="str">
        <f t="shared" si="135"/>
        <v>1</v>
      </c>
      <c r="R500" s="53">
        <f t="shared" si="130"/>
        <v>1</v>
      </c>
      <c r="S500" s="53" t="str">
        <f t="shared" si="136"/>
        <v>0</v>
      </c>
      <c r="T500" s="53">
        <f t="shared" si="131"/>
        <v>0</v>
      </c>
      <c r="U500" s="53" t="str">
        <f t="shared" si="137"/>
        <v>0</v>
      </c>
      <c r="V500" s="53">
        <f t="shared" si="132"/>
        <v>0</v>
      </c>
      <c r="W500" s="53" t="str">
        <f t="shared" si="138"/>
        <v>0</v>
      </c>
      <c r="X500" s="53">
        <f t="shared" si="133"/>
        <v>0</v>
      </c>
      <c r="Y500" s="53" t="str">
        <f t="shared" si="139"/>
        <v>0</v>
      </c>
      <c r="Z500" s="53">
        <f t="shared" si="134"/>
        <v>0</v>
      </c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92"/>
      <c r="B501" s="59"/>
      <c r="C501" s="87"/>
      <c r="D501" s="91"/>
      <c r="E501" s="42"/>
      <c r="F501" s="51"/>
      <c r="G501" s="42"/>
      <c r="H501" s="51"/>
      <c r="I501" s="42"/>
      <c r="J501" s="51"/>
      <c r="K501" s="42"/>
      <c r="L501" s="51"/>
      <c r="M501" s="55"/>
      <c r="N501" s="58"/>
      <c r="O501" s="59">
        <v>260</v>
      </c>
      <c r="Q501" s="53" t="str">
        <f t="shared" si="135"/>
        <v>1</v>
      </c>
      <c r="R501" s="53">
        <f t="shared" si="130"/>
        <v>1</v>
      </c>
      <c r="S501" s="53" t="str">
        <f t="shared" si="136"/>
        <v>0</v>
      </c>
      <c r="T501" s="53">
        <f t="shared" si="131"/>
        <v>0</v>
      </c>
      <c r="U501" s="53" t="str">
        <f t="shared" si="137"/>
        <v>0</v>
      </c>
      <c r="V501" s="53">
        <f t="shared" si="132"/>
        <v>0</v>
      </c>
      <c r="W501" s="53" t="str">
        <f t="shared" si="138"/>
        <v>0</v>
      </c>
      <c r="X501" s="53">
        <f t="shared" si="133"/>
        <v>0</v>
      </c>
      <c r="Y501" s="53" t="str">
        <f t="shared" si="139"/>
        <v>0</v>
      </c>
      <c r="Z501" s="53">
        <f t="shared" si="134"/>
        <v>0</v>
      </c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92"/>
      <c r="B502" s="59"/>
      <c r="C502" s="87"/>
      <c r="D502" s="91"/>
      <c r="E502" s="42"/>
      <c r="F502" s="51"/>
      <c r="G502" s="42"/>
      <c r="H502" s="51"/>
      <c r="I502" s="42"/>
      <c r="J502" s="51"/>
      <c r="K502" s="42"/>
      <c r="L502" s="51"/>
      <c r="M502" s="55"/>
      <c r="N502" s="58"/>
      <c r="O502" s="59">
        <v>260</v>
      </c>
      <c r="Q502" s="53" t="str">
        <f t="shared" si="135"/>
        <v>1</v>
      </c>
      <c r="R502" s="53">
        <f t="shared" si="130"/>
        <v>1</v>
      </c>
      <c r="S502" s="53" t="str">
        <f t="shared" si="136"/>
        <v>0</v>
      </c>
      <c r="T502" s="53">
        <f t="shared" si="131"/>
        <v>0</v>
      </c>
      <c r="U502" s="53" t="str">
        <f t="shared" si="137"/>
        <v>0</v>
      </c>
      <c r="V502" s="53">
        <f t="shared" si="132"/>
        <v>0</v>
      </c>
      <c r="W502" s="53" t="str">
        <f t="shared" si="138"/>
        <v>0</v>
      </c>
      <c r="X502" s="53">
        <f t="shared" si="133"/>
        <v>0</v>
      </c>
      <c r="Y502" s="53" t="str">
        <f t="shared" si="139"/>
        <v>0</v>
      </c>
      <c r="Z502" s="53">
        <f t="shared" si="134"/>
        <v>0</v>
      </c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92"/>
      <c r="B503" s="59"/>
      <c r="C503" s="87"/>
      <c r="D503" s="91"/>
      <c r="E503" s="42"/>
      <c r="F503" s="51"/>
      <c r="G503" s="42"/>
      <c r="H503" s="51"/>
      <c r="I503" s="42"/>
      <c r="J503" s="51"/>
      <c r="K503" s="42"/>
      <c r="L503" s="51"/>
      <c r="M503" s="55"/>
      <c r="N503" s="58"/>
      <c r="O503" s="59">
        <v>260</v>
      </c>
      <c r="Q503" s="53" t="str">
        <f t="shared" si="135"/>
        <v>1</v>
      </c>
      <c r="R503" s="53">
        <f t="shared" si="130"/>
        <v>1</v>
      </c>
      <c r="S503" s="53" t="str">
        <f t="shared" si="136"/>
        <v>0</v>
      </c>
      <c r="T503" s="53">
        <f t="shared" si="131"/>
        <v>0</v>
      </c>
      <c r="U503" s="53" t="str">
        <f t="shared" si="137"/>
        <v>0</v>
      </c>
      <c r="V503" s="53">
        <f t="shared" si="132"/>
        <v>0</v>
      </c>
      <c r="W503" s="53" t="str">
        <f t="shared" si="138"/>
        <v>0</v>
      </c>
      <c r="X503" s="53">
        <f t="shared" si="133"/>
        <v>0</v>
      </c>
      <c r="Y503" s="53" t="str">
        <f t="shared" si="139"/>
        <v>0</v>
      </c>
      <c r="Z503" s="53">
        <f t="shared" si="134"/>
        <v>0</v>
      </c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92"/>
      <c r="B504" s="59"/>
      <c r="C504" s="87"/>
      <c r="D504" s="91"/>
      <c r="E504" s="42"/>
      <c r="F504" s="51"/>
      <c r="G504" s="42"/>
      <c r="H504" s="51"/>
      <c r="I504" s="42"/>
      <c r="J504" s="51"/>
      <c r="K504" s="42"/>
      <c r="L504" s="51"/>
      <c r="M504" s="55"/>
      <c r="N504" s="58"/>
      <c r="O504" s="59">
        <v>260</v>
      </c>
      <c r="Q504" s="53" t="str">
        <f t="shared" si="135"/>
        <v>1</v>
      </c>
      <c r="R504" s="53">
        <f t="shared" si="130"/>
        <v>1</v>
      </c>
      <c r="S504" s="53" t="str">
        <f t="shared" si="136"/>
        <v>0</v>
      </c>
      <c r="T504" s="53">
        <f t="shared" si="131"/>
        <v>0</v>
      </c>
      <c r="U504" s="53" t="str">
        <f t="shared" si="137"/>
        <v>0</v>
      </c>
      <c r="V504" s="53">
        <f t="shared" si="132"/>
        <v>0</v>
      </c>
      <c r="W504" s="53" t="str">
        <f t="shared" si="138"/>
        <v>0</v>
      </c>
      <c r="X504" s="53">
        <f t="shared" si="133"/>
        <v>0</v>
      </c>
      <c r="Y504" s="53" t="str">
        <f t="shared" si="139"/>
        <v>0</v>
      </c>
      <c r="Z504" s="53">
        <f t="shared" si="134"/>
        <v>0</v>
      </c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92"/>
      <c r="B505" s="59"/>
      <c r="C505" s="87"/>
      <c r="D505" s="91"/>
      <c r="E505" s="42"/>
      <c r="F505" s="51"/>
      <c r="G505" s="42"/>
      <c r="H505" s="51"/>
      <c r="I505" s="42"/>
      <c r="J505" s="51"/>
      <c r="K505" s="42"/>
      <c r="L505" s="51"/>
      <c r="M505" s="55"/>
      <c r="N505" s="58"/>
      <c r="O505" s="59">
        <v>260</v>
      </c>
      <c r="Q505" s="53" t="str">
        <f t="shared" si="135"/>
        <v>1</v>
      </c>
      <c r="R505" s="53">
        <f t="shared" si="130"/>
        <v>1</v>
      </c>
      <c r="S505" s="53" t="str">
        <f t="shared" si="136"/>
        <v>0</v>
      </c>
      <c r="T505" s="53">
        <f t="shared" si="131"/>
        <v>0</v>
      </c>
      <c r="U505" s="53" t="str">
        <f t="shared" si="137"/>
        <v>0</v>
      </c>
      <c r="V505" s="53">
        <f t="shared" si="132"/>
        <v>0</v>
      </c>
      <c r="W505" s="53" t="str">
        <f t="shared" si="138"/>
        <v>0</v>
      </c>
      <c r="X505" s="53">
        <f t="shared" si="133"/>
        <v>0</v>
      </c>
      <c r="Y505" s="53" t="str">
        <f t="shared" si="139"/>
        <v>0</v>
      </c>
      <c r="Z505" s="53">
        <f t="shared" si="134"/>
        <v>0</v>
      </c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92"/>
      <c r="B506" s="59"/>
      <c r="C506" s="87"/>
      <c r="D506" s="91"/>
      <c r="E506" s="42"/>
      <c r="F506" s="51"/>
      <c r="G506" s="42"/>
      <c r="H506" s="51"/>
      <c r="I506" s="42"/>
      <c r="J506" s="51"/>
      <c r="K506" s="42"/>
      <c r="L506" s="51"/>
      <c r="M506" s="55"/>
      <c r="N506" s="58"/>
      <c r="O506" s="59">
        <v>260</v>
      </c>
      <c r="Q506" s="53" t="str">
        <f t="shared" si="135"/>
        <v>1</v>
      </c>
      <c r="R506" s="53">
        <f t="shared" si="130"/>
        <v>1</v>
      </c>
      <c r="S506" s="53" t="str">
        <f t="shared" si="136"/>
        <v>0</v>
      </c>
      <c r="T506" s="53">
        <f t="shared" si="131"/>
        <v>0</v>
      </c>
      <c r="U506" s="53" t="str">
        <f t="shared" si="137"/>
        <v>0</v>
      </c>
      <c r="V506" s="53">
        <f t="shared" si="132"/>
        <v>0</v>
      </c>
      <c r="W506" s="53" t="str">
        <f t="shared" si="138"/>
        <v>0</v>
      </c>
      <c r="X506" s="53">
        <f t="shared" si="133"/>
        <v>0</v>
      </c>
      <c r="Y506" s="53" t="str">
        <f t="shared" si="139"/>
        <v>0</v>
      </c>
      <c r="Z506" s="53">
        <f t="shared" si="134"/>
        <v>0</v>
      </c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92"/>
      <c r="B507" s="59"/>
      <c r="C507" s="87"/>
      <c r="D507" s="91"/>
      <c r="E507" s="42"/>
      <c r="F507" s="51"/>
      <c r="G507" s="42"/>
      <c r="H507" s="51"/>
      <c r="I507" s="42"/>
      <c r="J507" s="51"/>
      <c r="K507" s="42"/>
      <c r="L507" s="51"/>
      <c r="M507" s="55"/>
      <c r="N507" s="58"/>
      <c r="O507" s="59">
        <v>260</v>
      </c>
      <c r="Q507" s="53" t="str">
        <f t="shared" si="135"/>
        <v>1</v>
      </c>
      <c r="R507" s="53">
        <f t="shared" si="130"/>
        <v>1</v>
      </c>
      <c r="S507" s="53" t="str">
        <f t="shared" si="136"/>
        <v>0</v>
      </c>
      <c r="T507" s="53">
        <f t="shared" si="131"/>
        <v>0</v>
      </c>
      <c r="U507" s="53" t="str">
        <f t="shared" si="137"/>
        <v>0</v>
      </c>
      <c r="V507" s="53">
        <f t="shared" si="132"/>
        <v>0</v>
      </c>
      <c r="W507" s="53" t="str">
        <f t="shared" si="138"/>
        <v>0</v>
      </c>
      <c r="X507" s="53">
        <f t="shared" si="133"/>
        <v>0</v>
      </c>
      <c r="Y507" s="53" t="str">
        <f t="shared" si="139"/>
        <v>0</v>
      </c>
      <c r="Z507" s="53">
        <f t="shared" si="134"/>
        <v>0</v>
      </c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92"/>
      <c r="B508" s="59"/>
      <c r="C508" s="87"/>
      <c r="D508" s="91"/>
      <c r="E508" s="42"/>
      <c r="F508" s="51"/>
      <c r="G508" s="42"/>
      <c r="H508" s="51"/>
      <c r="I508" s="42"/>
      <c r="J508" s="51"/>
      <c r="K508" s="42"/>
      <c r="L508" s="51"/>
      <c r="M508" s="55"/>
      <c r="N508" s="58"/>
      <c r="O508" s="59">
        <v>260</v>
      </c>
      <c r="Q508" s="53" t="str">
        <f t="shared" si="135"/>
        <v>1</v>
      </c>
      <c r="R508" s="53">
        <f t="shared" si="130"/>
        <v>1</v>
      </c>
      <c r="S508" s="53" t="str">
        <f t="shared" si="136"/>
        <v>0</v>
      </c>
      <c r="T508" s="53">
        <f t="shared" si="131"/>
        <v>0</v>
      </c>
      <c r="U508" s="53" t="str">
        <f t="shared" si="137"/>
        <v>0</v>
      </c>
      <c r="V508" s="53">
        <f t="shared" si="132"/>
        <v>0</v>
      </c>
      <c r="W508" s="53" t="str">
        <f t="shared" si="138"/>
        <v>0</v>
      </c>
      <c r="X508" s="53">
        <f t="shared" si="133"/>
        <v>0</v>
      </c>
      <c r="Y508" s="53" t="str">
        <f t="shared" si="139"/>
        <v>0</v>
      </c>
      <c r="Z508" s="53">
        <f t="shared" si="134"/>
        <v>0</v>
      </c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92"/>
      <c r="B509" s="59"/>
      <c r="C509" s="87"/>
      <c r="D509" s="91"/>
      <c r="E509" s="42"/>
      <c r="F509" s="51"/>
      <c r="G509" s="42"/>
      <c r="H509" s="51"/>
      <c r="I509" s="42"/>
      <c r="J509" s="51"/>
      <c r="K509" s="42"/>
      <c r="L509" s="51"/>
      <c r="M509" s="55"/>
      <c r="N509" s="58"/>
      <c r="O509" s="59">
        <v>260</v>
      </c>
      <c r="Q509" s="53" t="str">
        <f t="shared" si="135"/>
        <v>1</v>
      </c>
      <c r="R509" s="53">
        <f t="shared" si="130"/>
        <v>1</v>
      </c>
      <c r="S509" s="53" t="str">
        <f t="shared" si="136"/>
        <v>0</v>
      </c>
      <c r="T509" s="53">
        <f t="shared" si="131"/>
        <v>0</v>
      </c>
      <c r="U509" s="53" t="str">
        <f t="shared" si="137"/>
        <v>0</v>
      </c>
      <c r="V509" s="53">
        <f t="shared" si="132"/>
        <v>0</v>
      </c>
      <c r="W509" s="53" t="str">
        <f t="shared" si="138"/>
        <v>0</v>
      </c>
      <c r="X509" s="53">
        <f t="shared" si="133"/>
        <v>0</v>
      </c>
      <c r="Y509" s="53" t="str">
        <f t="shared" si="139"/>
        <v>0</v>
      </c>
      <c r="Z509" s="53">
        <f t="shared" si="134"/>
        <v>0</v>
      </c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92"/>
      <c r="B510" s="59"/>
      <c r="C510" s="87"/>
      <c r="D510" s="91"/>
      <c r="E510" s="42"/>
      <c r="F510" s="51"/>
      <c r="G510" s="42"/>
      <c r="H510" s="51"/>
      <c r="I510" s="42"/>
      <c r="J510" s="51"/>
      <c r="K510" s="42"/>
      <c r="L510" s="51"/>
      <c r="M510" s="55"/>
      <c r="N510" s="58"/>
      <c r="O510" s="59">
        <v>260</v>
      </c>
      <c r="Q510" s="53" t="str">
        <f t="shared" si="135"/>
        <v>1</v>
      </c>
      <c r="R510" s="53">
        <f t="shared" si="130"/>
        <v>1</v>
      </c>
      <c r="S510" s="53" t="str">
        <f t="shared" si="136"/>
        <v>0</v>
      </c>
      <c r="T510" s="53">
        <f t="shared" si="131"/>
        <v>0</v>
      </c>
      <c r="U510" s="53" t="str">
        <f t="shared" si="137"/>
        <v>0</v>
      </c>
      <c r="V510" s="53">
        <f t="shared" si="132"/>
        <v>0</v>
      </c>
      <c r="W510" s="53" t="str">
        <f t="shared" si="138"/>
        <v>0</v>
      </c>
      <c r="X510" s="53">
        <f t="shared" si="133"/>
        <v>0</v>
      </c>
      <c r="Y510" s="53" t="str">
        <f t="shared" si="139"/>
        <v>0</v>
      </c>
      <c r="Z510" s="53">
        <f t="shared" si="134"/>
        <v>0</v>
      </c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92"/>
      <c r="B511" s="59"/>
      <c r="C511" s="87"/>
      <c r="D511" s="91"/>
      <c r="E511" s="42"/>
      <c r="F511" s="51"/>
      <c r="G511" s="42"/>
      <c r="H511" s="51"/>
      <c r="I511" s="42"/>
      <c r="J511" s="51"/>
      <c r="K511" s="42"/>
      <c r="L511" s="51"/>
      <c r="M511" s="55"/>
      <c r="N511" s="58"/>
      <c r="O511" s="59">
        <v>260</v>
      </c>
      <c r="Q511" s="53" t="str">
        <f t="shared" si="135"/>
        <v>1</v>
      </c>
      <c r="R511" s="53">
        <f t="shared" si="130"/>
        <v>1</v>
      </c>
      <c r="S511" s="53" t="str">
        <f t="shared" si="136"/>
        <v>0</v>
      </c>
      <c r="T511" s="53">
        <f t="shared" si="131"/>
        <v>0</v>
      </c>
      <c r="U511" s="53" t="str">
        <f t="shared" si="137"/>
        <v>0</v>
      </c>
      <c r="V511" s="53">
        <f t="shared" si="132"/>
        <v>0</v>
      </c>
      <c r="W511" s="53" t="str">
        <f t="shared" si="138"/>
        <v>0</v>
      </c>
      <c r="X511" s="53">
        <f t="shared" si="133"/>
        <v>0</v>
      </c>
      <c r="Y511" s="53" t="str">
        <f t="shared" si="139"/>
        <v>0</v>
      </c>
      <c r="Z511" s="53">
        <f t="shared" si="134"/>
        <v>0</v>
      </c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92"/>
      <c r="B512" s="59"/>
      <c r="C512" s="87"/>
      <c r="D512" s="91"/>
      <c r="E512" s="42"/>
      <c r="F512" s="51"/>
      <c r="G512" s="42"/>
      <c r="H512" s="51"/>
      <c r="I512" s="42"/>
      <c r="J512" s="51"/>
      <c r="K512" s="42"/>
      <c r="L512" s="51"/>
      <c r="M512" s="55"/>
      <c r="N512" s="58"/>
      <c r="O512" s="59">
        <v>260</v>
      </c>
      <c r="Q512" s="53" t="str">
        <f t="shared" si="135"/>
        <v>1</v>
      </c>
      <c r="R512" s="53">
        <f t="shared" si="130"/>
        <v>1</v>
      </c>
      <c r="S512" s="53" t="str">
        <f t="shared" si="136"/>
        <v>0</v>
      </c>
      <c r="T512" s="53">
        <f t="shared" si="131"/>
        <v>0</v>
      </c>
      <c r="U512" s="53" t="str">
        <f t="shared" si="137"/>
        <v>0</v>
      </c>
      <c r="V512" s="53">
        <f t="shared" si="132"/>
        <v>0</v>
      </c>
      <c r="W512" s="53" t="str">
        <f t="shared" si="138"/>
        <v>0</v>
      </c>
      <c r="X512" s="53">
        <f t="shared" si="133"/>
        <v>0</v>
      </c>
      <c r="Y512" s="53" t="str">
        <f t="shared" si="139"/>
        <v>0</v>
      </c>
      <c r="Z512" s="53">
        <f t="shared" si="134"/>
        <v>0</v>
      </c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92"/>
      <c r="B513" s="59"/>
      <c r="C513" s="87"/>
      <c r="D513" s="91"/>
      <c r="E513" s="42"/>
      <c r="F513" s="51"/>
      <c r="G513" s="42"/>
      <c r="H513" s="51"/>
      <c r="I513" s="42"/>
      <c r="J513" s="51"/>
      <c r="K513" s="42"/>
      <c r="L513" s="51"/>
      <c r="M513" s="55"/>
      <c r="N513" s="58"/>
      <c r="O513" s="59">
        <v>260</v>
      </c>
      <c r="Q513" s="53" t="str">
        <f t="shared" si="135"/>
        <v>1</v>
      </c>
      <c r="R513" s="53">
        <f t="shared" si="130"/>
        <v>1</v>
      </c>
      <c r="S513" s="53" t="str">
        <f t="shared" si="136"/>
        <v>0</v>
      </c>
      <c r="T513" s="53">
        <f t="shared" si="131"/>
        <v>0</v>
      </c>
      <c r="U513" s="53" t="str">
        <f t="shared" si="137"/>
        <v>0</v>
      </c>
      <c r="V513" s="53">
        <f t="shared" si="132"/>
        <v>0</v>
      </c>
      <c r="W513" s="53" t="str">
        <f t="shared" si="138"/>
        <v>0</v>
      </c>
      <c r="X513" s="53">
        <f t="shared" si="133"/>
        <v>0</v>
      </c>
      <c r="Y513" s="53" t="str">
        <f t="shared" si="139"/>
        <v>0</v>
      </c>
      <c r="Z513" s="53">
        <f t="shared" si="134"/>
        <v>0</v>
      </c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92"/>
      <c r="B514" s="59"/>
      <c r="C514" s="87"/>
      <c r="D514" s="91"/>
      <c r="E514" s="42"/>
      <c r="F514" s="51"/>
      <c r="G514" s="42"/>
      <c r="H514" s="51"/>
      <c r="I514" s="42"/>
      <c r="J514" s="51"/>
      <c r="K514" s="42"/>
      <c r="L514" s="51"/>
      <c r="M514" s="55"/>
      <c r="N514" s="58"/>
      <c r="O514" s="59">
        <v>260</v>
      </c>
      <c r="Q514" s="53" t="str">
        <f t="shared" si="135"/>
        <v>1</v>
      </c>
      <c r="R514" s="53">
        <f t="shared" si="130"/>
        <v>1</v>
      </c>
      <c r="S514" s="53" t="str">
        <f t="shared" si="136"/>
        <v>0</v>
      </c>
      <c r="T514" s="53">
        <f t="shared" si="131"/>
        <v>0</v>
      </c>
      <c r="U514" s="53" t="str">
        <f t="shared" si="137"/>
        <v>0</v>
      </c>
      <c r="V514" s="53">
        <f t="shared" si="132"/>
        <v>0</v>
      </c>
      <c r="W514" s="53" t="str">
        <f t="shared" si="138"/>
        <v>0</v>
      </c>
      <c r="X514" s="53">
        <f t="shared" si="133"/>
        <v>0</v>
      </c>
      <c r="Y514" s="53" t="str">
        <f t="shared" si="139"/>
        <v>0</v>
      </c>
      <c r="Z514" s="53">
        <f t="shared" si="134"/>
        <v>0</v>
      </c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92"/>
      <c r="B515" s="59"/>
      <c r="C515" s="87"/>
      <c r="D515" s="91"/>
      <c r="E515" s="42"/>
      <c r="F515" s="51"/>
      <c r="G515" s="42"/>
      <c r="H515" s="51"/>
      <c r="I515" s="42"/>
      <c r="J515" s="51"/>
      <c r="K515" s="42"/>
      <c r="L515" s="51"/>
      <c r="M515" s="55"/>
      <c r="N515" s="58"/>
      <c r="O515" s="59">
        <v>260</v>
      </c>
      <c r="Q515" s="53" t="str">
        <f t="shared" si="135"/>
        <v>1</v>
      </c>
      <c r="R515" s="53">
        <f t="shared" si="130"/>
        <v>1</v>
      </c>
      <c r="S515" s="53" t="str">
        <f t="shared" si="136"/>
        <v>0</v>
      </c>
      <c r="T515" s="53">
        <f t="shared" si="131"/>
        <v>0</v>
      </c>
      <c r="U515" s="53" t="str">
        <f t="shared" si="137"/>
        <v>0</v>
      </c>
      <c r="V515" s="53">
        <f t="shared" si="132"/>
        <v>0</v>
      </c>
      <c r="W515" s="53" t="str">
        <f t="shared" si="138"/>
        <v>0</v>
      </c>
      <c r="X515" s="53">
        <f t="shared" si="133"/>
        <v>0</v>
      </c>
      <c r="Y515" s="53" t="str">
        <f t="shared" si="139"/>
        <v>0</v>
      </c>
      <c r="Z515" s="53">
        <f t="shared" si="134"/>
        <v>0</v>
      </c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92"/>
      <c r="B516" s="59"/>
      <c r="C516" s="87"/>
      <c r="D516" s="91"/>
      <c r="E516" s="42"/>
      <c r="F516" s="51"/>
      <c r="G516" s="42"/>
      <c r="H516" s="51"/>
      <c r="I516" s="42"/>
      <c r="J516" s="51"/>
      <c r="K516" s="42"/>
      <c r="L516" s="51"/>
      <c r="M516" s="55"/>
      <c r="N516" s="58"/>
      <c r="O516" s="59">
        <v>260</v>
      </c>
      <c r="Q516" s="53" t="str">
        <f t="shared" si="135"/>
        <v>1</v>
      </c>
      <c r="R516" s="53">
        <f t="shared" si="130"/>
        <v>1</v>
      </c>
      <c r="S516" s="53" t="str">
        <f t="shared" si="136"/>
        <v>0</v>
      </c>
      <c r="T516" s="53">
        <f t="shared" si="131"/>
        <v>0</v>
      </c>
      <c r="U516" s="53" t="str">
        <f t="shared" si="137"/>
        <v>0</v>
      </c>
      <c r="V516" s="53">
        <f t="shared" si="132"/>
        <v>0</v>
      </c>
      <c r="W516" s="53" t="str">
        <f t="shared" si="138"/>
        <v>0</v>
      </c>
      <c r="X516" s="53">
        <f t="shared" si="133"/>
        <v>0</v>
      </c>
      <c r="Y516" s="53" t="str">
        <f t="shared" si="139"/>
        <v>0</v>
      </c>
      <c r="Z516" s="53">
        <f t="shared" si="134"/>
        <v>0</v>
      </c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92"/>
      <c r="B517" s="59"/>
      <c r="C517" s="87"/>
      <c r="D517" s="91"/>
      <c r="E517" s="42"/>
      <c r="F517" s="51"/>
      <c r="G517" s="42"/>
      <c r="H517" s="51"/>
      <c r="I517" s="42"/>
      <c r="J517" s="51"/>
      <c r="K517" s="42"/>
      <c r="L517" s="51"/>
      <c r="M517" s="55"/>
      <c r="N517" s="58"/>
      <c r="O517" s="59">
        <v>260</v>
      </c>
      <c r="Q517" s="53" t="str">
        <f t="shared" si="135"/>
        <v>1</v>
      </c>
      <c r="R517" s="53">
        <f t="shared" si="130"/>
        <v>1</v>
      </c>
      <c r="S517" s="53" t="str">
        <f t="shared" si="136"/>
        <v>0</v>
      </c>
      <c r="T517" s="53">
        <f t="shared" si="131"/>
        <v>0</v>
      </c>
      <c r="U517" s="53" t="str">
        <f t="shared" si="137"/>
        <v>0</v>
      </c>
      <c r="V517" s="53">
        <f t="shared" si="132"/>
        <v>0</v>
      </c>
      <c r="W517" s="53" t="str">
        <f t="shared" si="138"/>
        <v>0</v>
      </c>
      <c r="X517" s="53">
        <f t="shared" si="133"/>
        <v>0</v>
      </c>
      <c r="Y517" s="53" t="str">
        <f t="shared" si="139"/>
        <v>0</v>
      </c>
      <c r="Z517" s="53">
        <f t="shared" si="134"/>
        <v>0</v>
      </c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92"/>
      <c r="B518" s="59"/>
      <c r="C518" s="87"/>
      <c r="D518" s="91"/>
      <c r="E518" s="42"/>
      <c r="F518" s="51"/>
      <c r="G518" s="42"/>
      <c r="H518" s="51"/>
      <c r="I518" s="42"/>
      <c r="J518" s="51"/>
      <c r="K518" s="42"/>
      <c r="L518" s="51"/>
      <c r="M518" s="55"/>
      <c r="N518" s="58"/>
      <c r="O518" s="59">
        <v>260</v>
      </c>
      <c r="Q518" s="53" t="str">
        <f t="shared" si="135"/>
        <v>1</v>
      </c>
      <c r="R518" s="53">
        <f t="shared" si="130"/>
        <v>1</v>
      </c>
      <c r="S518" s="53" t="str">
        <f t="shared" si="136"/>
        <v>0</v>
      </c>
      <c r="T518" s="53">
        <f t="shared" si="131"/>
        <v>0</v>
      </c>
      <c r="U518" s="53" t="str">
        <f t="shared" si="137"/>
        <v>0</v>
      </c>
      <c r="V518" s="53">
        <f t="shared" si="132"/>
        <v>0</v>
      </c>
      <c r="W518" s="53" t="str">
        <f t="shared" si="138"/>
        <v>0</v>
      </c>
      <c r="X518" s="53">
        <f t="shared" si="133"/>
        <v>0</v>
      </c>
      <c r="Y518" s="53" t="str">
        <f t="shared" si="139"/>
        <v>0</v>
      </c>
      <c r="Z518" s="53">
        <f t="shared" si="134"/>
        <v>0</v>
      </c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92"/>
      <c r="B519" s="59"/>
      <c r="C519" s="87"/>
      <c r="D519" s="91"/>
      <c r="E519" s="42"/>
      <c r="F519" s="51"/>
      <c r="G519" s="42"/>
      <c r="H519" s="51"/>
      <c r="I519" s="42"/>
      <c r="J519" s="51"/>
      <c r="K519" s="42"/>
      <c r="L519" s="51"/>
      <c r="M519" s="55"/>
      <c r="N519" s="58"/>
      <c r="O519" s="59">
        <v>260</v>
      </c>
      <c r="Q519" s="53" t="str">
        <f t="shared" si="135"/>
        <v>1</v>
      </c>
      <c r="R519" s="53">
        <f t="shared" si="130"/>
        <v>1</v>
      </c>
      <c r="S519" s="53" t="str">
        <f t="shared" si="136"/>
        <v>0</v>
      </c>
      <c r="T519" s="53">
        <f t="shared" si="131"/>
        <v>0</v>
      </c>
      <c r="U519" s="53" t="str">
        <f t="shared" si="137"/>
        <v>0</v>
      </c>
      <c r="V519" s="53">
        <f t="shared" si="132"/>
        <v>0</v>
      </c>
      <c r="W519" s="53" t="str">
        <f t="shared" si="138"/>
        <v>0</v>
      </c>
      <c r="X519" s="53">
        <f t="shared" si="133"/>
        <v>0</v>
      </c>
      <c r="Y519" s="53" t="str">
        <f t="shared" si="139"/>
        <v>0</v>
      </c>
      <c r="Z519" s="53">
        <f t="shared" si="134"/>
        <v>0</v>
      </c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92"/>
      <c r="B520" s="59"/>
      <c r="C520" s="87"/>
      <c r="D520" s="91"/>
      <c r="E520" s="42"/>
      <c r="F520" s="51"/>
      <c r="G520" s="42"/>
      <c r="H520" s="51"/>
      <c r="I520" s="42"/>
      <c r="J520" s="51"/>
      <c r="K520" s="42"/>
      <c r="L520" s="51"/>
      <c r="M520" s="55"/>
      <c r="N520" s="58"/>
      <c r="O520" s="59">
        <v>260</v>
      </c>
      <c r="Q520" s="53" t="str">
        <f t="shared" si="135"/>
        <v>1</v>
      </c>
      <c r="R520" s="53">
        <f t="shared" si="130"/>
        <v>1</v>
      </c>
      <c r="S520" s="53" t="str">
        <f t="shared" si="136"/>
        <v>0</v>
      </c>
      <c r="T520" s="53">
        <f t="shared" si="131"/>
        <v>0</v>
      </c>
      <c r="U520" s="53" t="str">
        <f t="shared" si="137"/>
        <v>0</v>
      </c>
      <c r="V520" s="53">
        <f t="shared" si="132"/>
        <v>0</v>
      </c>
      <c r="W520" s="53" t="str">
        <f t="shared" si="138"/>
        <v>0</v>
      </c>
      <c r="X520" s="53">
        <f t="shared" si="133"/>
        <v>0</v>
      </c>
      <c r="Y520" s="53" t="str">
        <f t="shared" si="139"/>
        <v>0</v>
      </c>
      <c r="Z520" s="53">
        <f t="shared" si="134"/>
        <v>0</v>
      </c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92"/>
      <c r="B521" s="59"/>
      <c r="C521" s="87"/>
      <c r="D521" s="91"/>
      <c r="E521" s="42"/>
      <c r="F521" s="51"/>
      <c r="G521" s="42"/>
      <c r="H521" s="51"/>
      <c r="I521" s="42"/>
      <c r="J521" s="51"/>
      <c r="K521" s="42"/>
      <c r="L521" s="51"/>
      <c r="M521" s="55"/>
      <c r="N521" s="58"/>
      <c r="O521" s="59">
        <v>260</v>
      </c>
      <c r="Q521" s="53" t="str">
        <f t="shared" si="135"/>
        <v>1</v>
      </c>
      <c r="R521" s="53">
        <f t="shared" si="130"/>
        <v>1</v>
      </c>
      <c r="S521" s="53" t="str">
        <f t="shared" si="136"/>
        <v>0</v>
      </c>
      <c r="T521" s="53">
        <f t="shared" si="131"/>
        <v>0</v>
      </c>
      <c r="U521" s="53" t="str">
        <f t="shared" si="137"/>
        <v>0</v>
      </c>
      <c r="V521" s="53">
        <f t="shared" si="132"/>
        <v>0</v>
      </c>
      <c r="W521" s="53" t="str">
        <f t="shared" si="138"/>
        <v>0</v>
      </c>
      <c r="X521" s="53">
        <f t="shared" si="133"/>
        <v>0</v>
      </c>
      <c r="Y521" s="53" t="str">
        <f t="shared" si="139"/>
        <v>0</v>
      </c>
      <c r="Z521" s="53">
        <f t="shared" si="134"/>
        <v>0</v>
      </c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92"/>
      <c r="B522" s="59"/>
      <c r="C522" s="87"/>
      <c r="D522" s="91"/>
      <c r="E522" s="42"/>
      <c r="F522" s="51"/>
      <c r="G522" s="42"/>
      <c r="H522" s="51"/>
      <c r="I522" s="42"/>
      <c r="J522" s="51"/>
      <c r="K522" s="42"/>
      <c r="L522" s="51"/>
      <c r="M522" s="55"/>
      <c r="N522" s="58"/>
      <c r="O522" s="59">
        <v>260</v>
      </c>
      <c r="Q522" s="53" t="str">
        <f t="shared" si="135"/>
        <v>1</v>
      </c>
      <c r="R522" s="53">
        <f t="shared" si="130"/>
        <v>1</v>
      </c>
      <c r="S522" s="53" t="str">
        <f t="shared" si="136"/>
        <v>0</v>
      </c>
      <c r="T522" s="53">
        <f t="shared" si="131"/>
        <v>0</v>
      </c>
      <c r="U522" s="53" t="str">
        <f t="shared" si="137"/>
        <v>0</v>
      </c>
      <c r="V522" s="53">
        <f t="shared" si="132"/>
        <v>0</v>
      </c>
      <c r="W522" s="53" t="str">
        <f t="shared" si="138"/>
        <v>0</v>
      </c>
      <c r="X522" s="53">
        <f t="shared" si="133"/>
        <v>0</v>
      </c>
      <c r="Y522" s="53" t="str">
        <f t="shared" si="139"/>
        <v>0</v>
      </c>
      <c r="Z522" s="53">
        <f t="shared" si="134"/>
        <v>0</v>
      </c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92"/>
      <c r="B523" s="59"/>
      <c r="C523" s="87"/>
      <c r="D523" s="91"/>
      <c r="E523" s="42"/>
      <c r="F523" s="51"/>
      <c r="G523" s="42"/>
      <c r="H523" s="51"/>
      <c r="I523" s="42"/>
      <c r="J523" s="51"/>
      <c r="K523" s="42"/>
      <c r="L523" s="51"/>
      <c r="M523" s="55"/>
      <c r="N523" s="58"/>
      <c r="O523" s="59">
        <v>260</v>
      </c>
      <c r="Q523" s="53" t="str">
        <f t="shared" si="135"/>
        <v>1</v>
      </c>
      <c r="R523" s="53">
        <f t="shared" si="130"/>
        <v>1</v>
      </c>
      <c r="S523" s="53" t="str">
        <f t="shared" si="136"/>
        <v>0</v>
      </c>
      <c r="T523" s="53">
        <f t="shared" si="131"/>
        <v>0</v>
      </c>
      <c r="U523" s="53" t="str">
        <f t="shared" si="137"/>
        <v>0</v>
      </c>
      <c r="V523" s="53">
        <f t="shared" si="132"/>
        <v>0</v>
      </c>
      <c r="W523" s="53" t="str">
        <f t="shared" si="138"/>
        <v>0</v>
      </c>
      <c r="X523" s="53">
        <f t="shared" si="133"/>
        <v>0</v>
      </c>
      <c r="Y523" s="53" t="str">
        <f t="shared" si="139"/>
        <v>0</v>
      </c>
      <c r="Z523" s="53">
        <f t="shared" si="134"/>
        <v>0</v>
      </c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92"/>
      <c r="B524" s="59"/>
      <c r="C524" s="87"/>
      <c r="D524" s="91"/>
      <c r="E524" s="42"/>
      <c r="F524" s="51"/>
      <c r="G524" s="42"/>
      <c r="H524" s="51"/>
      <c r="I524" s="42"/>
      <c r="J524" s="51"/>
      <c r="K524" s="42"/>
      <c r="L524" s="51"/>
      <c r="M524" s="55"/>
      <c r="N524" s="58"/>
      <c r="O524" s="59">
        <v>260</v>
      </c>
      <c r="Q524" s="53" t="str">
        <f t="shared" si="135"/>
        <v>1</v>
      </c>
      <c r="R524" s="53">
        <f t="shared" si="130"/>
        <v>1</v>
      </c>
      <c r="S524" s="53" t="str">
        <f t="shared" si="136"/>
        <v>0</v>
      </c>
      <c r="T524" s="53">
        <f t="shared" si="131"/>
        <v>0</v>
      </c>
      <c r="U524" s="53" t="str">
        <f t="shared" si="137"/>
        <v>0</v>
      </c>
      <c r="V524" s="53">
        <f t="shared" si="132"/>
        <v>0</v>
      </c>
      <c r="W524" s="53" t="str">
        <f t="shared" si="138"/>
        <v>0</v>
      </c>
      <c r="X524" s="53">
        <f t="shared" si="133"/>
        <v>0</v>
      </c>
      <c r="Y524" s="53" t="str">
        <f t="shared" si="139"/>
        <v>0</v>
      </c>
      <c r="Z524" s="53">
        <f t="shared" si="134"/>
        <v>0</v>
      </c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92"/>
      <c r="B525" s="59"/>
      <c r="C525" s="87"/>
      <c r="D525" s="91"/>
      <c r="E525" s="42"/>
      <c r="F525" s="51"/>
      <c r="G525" s="42"/>
      <c r="H525" s="51"/>
      <c r="I525" s="42"/>
      <c r="J525" s="51"/>
      <c r="K525" s="42"/>
      <c r="L525" s="51"/>
      <c r="M525" s="55"/>
      <c r="N525" s="58"/>
      <c r="O525" s="59">
        <v>260</v>
      </c>
      <c r="Q525" s="53" t="str">
        <f t="shared" si="135"/>
        <v>1</v>
      </c>
      <c r="R525" s="53">
        <f t="shared" ref="R525:R588" si="140">Q525*1</f>
        <v>1</v>
      </c>
      <c r="S525" s="53" t="str">
        <f t="shared" si="136"/>
        <v>0</v>
      </c>
      <c r="T525" s="53">
        <f t="shared" ref="T525:T588" si="141">S525*1</f>
        <v>0</v>
      </c>
      <c r="U525" s="53" t="str">
        <f t="shared" si="137"/>
        <v>0</v>
      </c>
      <c r="V525" s="53">
        <f t="shared" ref="V525:V588" si="142">U525*1</f>
        <v>0</v>
      </c>
      <c r="W525" s="53" t="str">
        <f t="shared" si="138"/>
        <v>0</v>
      </c>
      <c r="X525" s="53">
        <f t="shared" ref="X525:X588" si="143">W525*1</f>
        <v>0</v>
      </c>
      <c r="Y525" s="53" t="str">
        <f t="shared" si="139"/>
        <v>0</v>
      </c>
      <c r="Z525" s="53">
        <f t="shared" ref="Z525:Z588" si="144">Y525*1</f>
        <v>0</v>
      </c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92"/>
      <c r="B526" s="59"/>
      <c r="C526" s="87"/>
      <c r="D526" s="91"/>
      <c r="E526" s="42"/>
      <c r="F526" s="51"/>
      <c r="G526" s="42"/>
      <c r="H526" s="51"/>
      <c r="I526" s="42"/>
      <c r="J526" s="51"/>
      <c r="K526" s="42"/>
      <c r="L526" s="51"/>
      <c r="M526" s="55"/>
      <c r="N526" s="58"/>
      <c r="O526" s="59">
        <v>260</v>
      </c>
      <c r="Q526" s="53" t="str">
        <f t="shared" ref="Q526:Q589" si="145">IF(AND(N526&lt;40.5,N526&gt;=0),"1","0")</f>
        <v>1</v>
      </c>
      <c r="R526" s="53">
        <f t="shared" si="140"/>
        <v>1</v>
      </c>
      <c r="S526" s="53" t="str">
        <f t="shared" ref="S526:S589" si="146">IF(AND(N526&lt;80.5,N526&gt;=40.5),"1","0")</f>
        <v>0</v>
      </c>
      <c r="T526" s="53">
        <f t="shared" si="141"/>
        <v>0</v>
      </c>
      <c r="U526" s="53" t="str">
        <f t="shared" ref="U526:U589" si="147">IF(AND(N526&lt;120.5,N526&gt;=80.5),"1","0")</f>
        <v>0</v>
      </c>
      <c r="V526" s="53">
        <f t="shared" si="142"/>
        <v>0</v>
      </c>
      <c r="W526" s="53" t="str">
        <f t="shared" ref="W526:W589" si="148">IF(AND(N526&lt;200.5,N526&gt;=120.5),"1","0")</f>
        <v>0</v>
      </c>
      <c r="X526" s="53">
        <f t="shared" si="143"/>
        <v>0</v>
      </c>
      <c r="Y526" s="53" t="str">
        <f t="shared" ref="Y526:Y589" si="149">IF(AND(N526&lt;999,N526&gt;=200.5),"1","0")</f>
        <v>0</v>
      </c>
      <c r="Z526" s="53">
        <f t="shared" si="144"/>
        <v>0</v>
      </c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92"/>
      <c r="B527" s="59"/>
      <c r="C527" s="87"/>
      <c r="D527" s="91"/>
      <c r="E527" s="42"/>
      <c r="F527" s="51"/>
      <c r="G527" s="42"/>
      <c r="H527" s="51"/>
      <c r="I527" s="42"/>
      <c r="J527" s="51"/>
      <c r="K527" s="42"/>
      <c r="L527" s="51"/>
      <c r="M527" s="55"/>
      <c r="N527" s="58"/>
      <c r="O527" s="59">
        <v>260</v>
      </c>
      <c r="Q527" s="53" t="str">
        <f t="shared" si="145"/>
        <v>1</v>
      </c>
      <c r="R527" s="53">
        <f t="shared" si="140"/>
        <v>1</v>
      </c>
      <c r="S527" s="53" t="str">
        <f t="shared" si="146"/>
        <v>0</v>
      </c>
      <c r="T527" s="53">
        <f t="shared" si="141"/>
        <v>0</v>
      </c>
      <c r="U527" s="53" t="str">
        <f t="shared" si="147"/>
        <v>0</v>
      </c>
      <c r="V527" s="53">
        <f t="shared" si="142"/>
        <v>0</v>
      </c>
      <c r="W527" s="53" t="str">
        <f t="shared" si="148"/>
        <v>0</v>
      </c>
      <c r="X527" s="53">
        <f t="shared" si="143"/>
        <v>0</v>
      </c>
      <c r="Y527" s="53" t="str">
        <f t="shared" si="149"/>
        <v>0</v>
      </c>
      <c r="Z527" s="53">
        <f t="shared" si="144"/>
        <v>0</v>
      </c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92"/>
      <c r="B528" s="59"/>
      <c r="C528" s="87"/>
      <c r="D528" s="91"/>
      <c r="E528" s="42"/>
      <c r="F528" s="51"/>
      <c r="G528" s="42"/>
      <c r="H528" s="51"/>
      <c r="I528" s="42"/>
      <c r="J528" s="51"/>
      <c r="K528" s="42"/>
      <c r="L528" s="51"/>
      <c r="M528" s="55"/>
      <c r="N528" s="58"/>
      <c r="O528" s="59">
        <v>260</v>
      </c>
      <c r="Q528" s="53" t="str">
        <f t="shared" si="145"/>
        <v>1</v>
      </c>
      <c r="R528" s="53">
        <f t="shared" si="140"/>
        <v>1</v>
      </c>
      <c r="S528" s="53" t="str">
        <f t="shared" si="146"/>
        <v>0</v>
      </c>
      <c r="T528" s="53">
        <f t="shared" si="141"/>
        <v>0</v>
      </c>
      <c r="U528" s="53" t="str">
        <f t="shared" si="147"/>
        <v>0</v>
      </c>
      <c r="V528" s="53">
        <f t="shared" si="142"/>
        <v>0</v>
      </c>
      <c r="W528" s="53" t="str">
        <f t="shared" si="148"/>
        <v>0</v>
      </c>
      <c r="X528" s="53">
        <f t="shared" si="143"/>
        <v>0</v>
      </c>
      <c r="Y528" s="53" t="str">
        <f t="shared" si="149"/>
        <v>0</v>
      </c>
      <c r="Z528" s="53">
        <f t="shared" si="144"/>
        <v>0</v>
      </c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92"/>
      <c r="B529" s="59"/>
      <c r="C529" s="87"/>
      <c r="D529" s="91"/>
      <c r="E529" s="42"/>
      <c r="F529" s="51"/>
      <c r="G529" s="42"/>
      <c r="H529" s="51"/>
      <c r="I529" s="42"/>
      <c r="J529" s="51"/>
      <c r="K529" s="42"/>
      <c r="L529" s="51"/>
      <c r="M529" s="55"/>
      <c r="N529" s="58"/>
      <c r="O529" s="59">
        <v>260</v>
      </c>
      <c r="Q529" s="53" t="str">
        <f t="shared" si="145"/>
        <v>1</v>
      </c>
      <c r="R529" s="53">
        <f t="shared" si="140"/>
        <v>1</v>
      </c>
      <c r="S529" s="53" t="str">
        <f t="shared" si="146"/>
        <v>0</v>
      </c>
      <c r="T529" s="53">
        <f t="shared" si="141"/>
        <v>0</v>
      </c>
      <c r="U529" s="53" t="str">
        <f t="shared" si="147"/>
        <v>0</v>
      </c>
      <c r="V529" s="53">
        <f t="shared" si="142"/>
        <v>0</v>
      </c>
      <c r="W529" s="53" t="str">
        <f t="shared" si="148"/>
        <v>0</v>
      </c>
      <c r="X529" s="53">
        <f t="shared" si="143"/>
        <v>0</v>
      </c>
      <c r="Y529" s="53" t="str">
        <f t="shared" si="149"/>
        <v>0</v>
      </c>
      <c r="Z529" s="53">
        <f t="shared" si="144"/>
        <v>0</v>
      </c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92"/>
      <c r="B530" s="59"/>
      <c r="C530" s="87"/>
      <c r="D530" s="91"/>
      <c r="E530" s="42"/>
      <c r="F530" s="51"/>
      <c r="G530" s="42"/>
      <c r="H530" s="51"/>
      <c r="I530" s="42"/>
      <c r="J530" s="51"/>
      <c r="K530" s="42"/>
      <c r="L530" s="51"/>
      <c r="M530" s="55"/>
      <c r="N530" s="58"/>
      <c r="O530" s="59">
        <v>260</v>
      </c>
      <c r="Q530" s="53" t="str">
        <f t="shared" si="145"/>
        <v>1</v>
      </c>
      <c r="R530" s="53">
        <f t="shared" si="140"/>
        <v>1</v>
      </c>
      <c r="S530" s="53" t="str">
        <f t="shared" si="146"/>
        <v>0</v>
      </c>
      <c r="T530" s="53">
        <f t="shared" si="141"/>
        <v>0</v>
      </c>
      <c r="U530" s="53" t="str">
        <f t="shared" si="147"/>
        <v>0</v>
      </c>
      <c r="V530" s="53">
        <f t="shared" si="142"/>
        <v>0</v>
      </c>
      <c r="W530" s="53" t="str">
        <f t="shared" si="148"/>
        <v>0</v>
      </c>
      <c r="X530" s="53">
        <f t="shared" si="143"/>
        <v>0</v>
      </c>
      <c r="Y530" s="53" t="str">
        <f t="shared" si="149"/>
        <v>0</v>
      </c>
      <c r="Z530" s="53">
        <f t="shared" si="144"/>
        <v>0</v>
      </c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92"/>
      <c r="B531" s="59"/>
      <c r="C531" s="87"/>
      <c r="D531" s="91"/>
      <c r="E531" s="42"/>
      <c r="F531" s="51"/>
      <c r="G531" s="42"/>
      <c r="H531" s="51"/>
      <c r="I531" s="42"/>
      <c r="J531" s="51"/>
      <c r="K531" s="42"/>
      <c r="L531" s="51"/>
      <c r="M531" s="55"/>
      <c r="N531" s="58"/>
      <c r="O531" s="59">
        <v>260</v>
      </c>
      <c r="Q531" s="53" t="str">
        <f t="shared" si="145"/>
        <v>1</v>
      </c>
      <c r="R531" s="53">
        <f t="shared" si="140"/>
        <v>1</v>
      </c>
      <c r="S531" s="53" t="str">
        <f t="shared" si="146"/>
        <v>0</v>
      </c>
      <c r="T531" s="53">
        <f t="shared" si="141"/>
        <v>0</v>
      </c>
      <c r="U531" s="53" t="str">
        <f t="shared" si="147"/>
        <v>0</v>
      </c>
      <c r="V531" s="53">
        <f t="shared" si="142"/>
        <v>0</v>
      </c>
      <c r="W531" s="53" t="str">
        <f t="shared" si="148"/>
        <v>0</v>
      </c>
      <c r="X531" s="53">
        <f t="shared" si="143"/>
        <v>0</v>
      </c>
      <c r="Y531" s="53" t="str">
        <f t="shared" si="149"/>
        <v>0</v>
      </c>
      <c r="Z531" s="53">
        <f t="shared" si="144"/>
        <v>0</v>
      </c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92"/>
      <c r="B532" s="59"/>
      <c r="C532" s="87"/>
      <c r="D532" s="91"/>
      <c r="E532" s="42"/>
      <c r="F532" s="51"/>
      <c r="G532" s="42"/>
      <c r="H532" s="51"/>
      <c r="I532" s="42"/>
      <c r="J532" s="51"/>
      <c r="K532" s="42"/>
      <c r="L532" s="51"/>
      <c r="M532" s="55"/>
      <c r="N532" s="58"/>
      <c r="O532" s="59">
        <v>260</v>
      </c>
      <c r="Q532" s="53" t="str">
        <f t="shared" si="145"/>
        <v>1</v>
      </c>
      <c r="R532" s="53">
        <f t="shared" si="140"/>
        <v>1</v>
      </c>
      <c r="S532" s="53" t="str">
        <f t="shared" si="146"/>
        <v>0</v>
      </c>
      <c r="T532" s="53">
        <f t="shared" si="141"/>
        <v>0</v>
      </c>
      <c r="U532" s="53" t="str">
        <f t="shared" si="147"/>
        <v>0</v>
      </c>
      <c r="V532" s="53">
        <f t="shared" si="142"/>
        <v>0</v>
      </c>
      <c r="W532" s="53" t="str">
        <f t="shared" si="148"/>
        <v>0</v>
      </c>
      <c r="X532" s="53">
        <f t="shared" si="143"/>
        <v>0</v>
      </c>
      <c r="Y532" s="53" t="str">
        <f t="shared" si="149"/>
        <v>0</v>
      </c>
      <c r="Z532" s="53">
        <f t="shared" si="144"/>
        <v>0</v>
      </c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92"/>
      <c r="B533" s="59"/>
      <c r="C533" s="87"/>
      <c r="D533" s="91"/>
      <c r="E533" s="42"/>
      <c r="F533" s="51"/>
      <c r="G533" s="42"/>
      <c r="H533" s="51"/>
      <c r="I533" s="42"/>
      <c r="J533" s="51"/>
      <c r="K533" s="42"/>
      <c r="L533" s="51"/>
      <c r="M533" s="55"/>
      <c r="N533" s="58"/>
      <c r="O533" s="59">
        <v>260</v>
      </c>
      <c r="Q533" s="53" t="str">
        <f t="shared" si="145"/>
        <v>1</v>
      </c>
      <c r="R533" s="53">
        <f t="shared" si="140"/>
        <v>1</v>
      </c>
      <c r="S533" s="53" t="str">
        <f t="shared" si="146"/>
        <v>0</v>
      </c>
      <c r="T533" s="53">
        <f t="shared" si="141"/>
        <v>0</v>
      </c>
      <c r="U533" s="53" t="str">
        <f t="shared" si="147"/>
        <v>0</v>
      </c>
      <c r="V533" s="53">
        <f t="shared" si="142"/>
        <v>0</v>
      </c>
      <c r="W533" s="53" t="str">
        <f t="shared" si="148"/>
        <v>0</v>
      </c>
      <c r="X533" s="53">
        <f t="shared" si="143"/>
        <v>0</v>
      </c>
      <c r="Y533" s="53" t="str">
        <f t="shared" si="149"/>
        <v>0</v>
      </c>
      <c r="Z533" s="53">
        <f t="shared" si="144"/>
        <v>0</v>
      </c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92"/>
      <c r="B534" s="59"/>
      <c r="C534" s="87"/>
      <c r="D534" s="91"/>
      <c r="E534" s="42"/>
      <c r="F534" s="51"/>
      <c r="G534" s="42"/>
      <c r="H534" s="51"/>
      <c r="I534" s="42"/>
      <c r="J534" s="51"/>
      <c r="K534" s="42"/>
      <c r="L534" s="51"/>
      <c r="M534" s="55"/>
      <c r="N534" s="58"/>
      <c r="O534" s="59">
        <v>260</v>
      </c>
      <c r="Q534" s="53" t="str">
        <f t="shared" si="145"/>
        <v>1</v>
      </c>
      <c r="R534" s="53">
        <f t="shared" si="140"/>
        <v>1</v>
      </c>
      <c r="S534" s="53" t="str">
        <f t="shared" si="146"/>
        <v>0</v>
      </c>
      <c r="T534" s="53">
        <f t="shared" si="141"/>
        <v>0</v>
      </c>
      <c r="U534" s="53" t="str">
        <f t="shared" si="147"/>
        <v>0</v>
      </c>
      <c r="V534" s="53">
        <f t="shared" si="142"/>
        <v>0</v>
      </c>
      <c r="W534" s="53" t="str">
        <f t="shared" si="148"/>
        <v>0</v>
      </c>
      <c r="X534" s="53">
        <f t="shared" si="143"/>
        <v>0</v>
      </c>
      <c r="Y534" s="53" t="str">
        <f t="shared" si="149"/>
        <v>0</v>
      </c>
      <c r="Z534" s="53">
        <f t="shared" si="144"/>
        <v>0</v>
      </c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92"/>
      <c r="B535" s="59"/>
      <c r="C535" s="87"/>
      <c r="D535" s="91"/>
      <c r="E535" s="42"/>
      <c r="F535" s="51"/>
      <c r="G535" s="42"/>
      <c r="H535" s="51"/>
      <c r="I535" s="42"/>
      <c r="J535" s="51"/>
      <c r="K535" s="42"/>
      <c r="L535" s="51"/>
      <c r="M535" s="55"/>
      <c r="N535" s="58"/>
      <c r="O535" s="59">
        <v>260</v>
      </c>
      <c r="Q535" s="53" t="str">
        <f t="shared" si="145"/>
        <v>1</v>
      </c>
      <c r="R535" s="53">
        <f t="shared" si="140"/>
        <v>1</v>
      </c>
      <c r="S535" s="53" t="str">
        <f t="shared" si="146"/>
        <v>0</v>
      </c>
      <c r="T535" s="53">
        <f t="shared" si="141"/>
        <v>0</v>
      </c>
      <c r="U535" s="53" t="str">
        <f t="shared" si="147"/>
        <v>0</v>
      </c>
      <c r="V535" s="53">
        <f t="shared" si="142"/>
        <v>0</v>
      </c>
      <c r="W535" s="53" t="str">
        <f t="shared" si="148"/>
        <v>0</v>
      </c>
      <c r="X535" s="53">
        <f t="shared" si="143"/>
        <v>0</v>
      </c>
      <c r="Y535" s="53" t="str">
        <f t="shared" si="149"/>
        <v>0</v>
      </c>
      <c r="Z535" s="53">
        <f t="shared" si="144"/>
        <v>0</v>
      </c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92"/>
      <c r="B536" s="59"/>
      <c r="C536" s="87"/>
      <c r="D536" s="91"/>
      <c r="E536" s="42"/>
      <c r="F536" s="51"/>
      <c r="G536" s="42"/>
      <c r="H536" s="51"/>
      <c r="I536" s="42"/>
      <c r="J536" s="51"/>
      <c r="K536" s="42"/>
      <c r="L536" s="51"/>
      <c r="M536" s="55"/>
      <c r="N536" s="58"/>
      <c r="O536" s="59">
        <v>260</v>
      </c>
      <c r="Q536" s="53" t="str">
        <f t="shared" si="145"/>
        <v>1</v>
      </c>
      <c r="R536" s="53">
        <f t="shared" si="140"/>
        <v>1</v>
      </c>
      <c r="S536" s="53" t="str">
        <f t="shared" si="146"/>
        <v>0</v>
      </c>
      <c r="T536" s="53">
        <f t="shared" si="141"/>
        <v>0</v>
      </c>
      <c r="U536" s="53" t="str">
        <f t="shared" si="147"/>
        <v>0</v>
      </c>
      <c r="V536" s="53">
        <f t="shared" si="142"/>
        <v>0</v>
      </c>
      <c r="W536" s="53" t="str">
        <f t="shared" si="148"/>
        <v>0</v>
      </c>
      <c r="X536" s="53">
        <f t="shared" si="143"/>
        <v>0</v>
      </c>
      <c r="Y536" s="53" t="str">
        <f t="shared" si="149"/>
        <v>0</v>
      </c>
      <c r="Z536" s="53">
        <f t="shared" si="144"/>
        <v>0</v>
      </c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92"/>
      <c r="B537" s="59"/>
      <c r="C537" s="87"/>
      <c r="D537" s="91"/>
      <c r="E537" s="42"/>
      <c r="F537" s="51"/>
      <c r="G537" s="42"/>
      <c r="H537" s="51"/>
      <c r="I537" s="42"/>
      <c r="J537" s="51"/>
      <c r="K537" s="42"/>
      <c r="L537" s="51"/>
      <c r="M537" s="55"/>
      <c r="N537" s="58"/>
      <c r="O537" s="59">
        <v>260</v>
      </c>
      <c r="Q537" s="53" t="str">
        <f t="shared" si="145"/>
        <v>1</v>
      </c>
      <c r="R537" s="53">
        <f t="shared" si="140"/>
        <v>1</v>
      </c>
      <c r="S537" s="53" t="str">
        <f t="shared" si="146"/>
        <v>0</v>
      </c>
      <c r="T537" s="53">
        <f t="shared" si="141"/>
        <v>0</v>
      </c>
      <c r="U537" s="53" t="str">
        <f t="shared" si="147"/>
        <v>0</v>
      </c>
      <c r="V537" s="53">
        <f t="shared" si="142"/>
        <v>0</v>
      </c>
      <c r="W537" s="53" t="str">
        <f t="shared" si="148"/>
        <v>0</v>
      </c>
      <c r="X537" s="53">
        <f t="shared" si="143"/>
        <v>0</v>
      </c>
      <c r="Y537" s="53" t="str">
        <f t="shared" si="149"/>
        <v>0</v>
      </c>
      <c r="Z537" s="53">
        <f t="shared" si="144"/>
        <v>0</v>
      </c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92"/>
      <c r="B538" s="59"/>
      <c r="C538" s="87"/>
      <c r="D538" s="91"/>
      <c r="E538" s="42"/>
      <c r="F538" s="51"/>
      <c r="G538" s="42"/>
      <c r="H538" s="51"/>
      <c r="I538" s="42"/>
      <c r="J538" s="51"/>
      <c r="K538" s="42"/>
      <c r="L538" s="51"/>
      <c r="M538" s="55"/>
      <c r="N538" s="58"/>
      <c r="O538" s="59">
        <v>260</v>
      </c>
      <c r="Q538" s="53" t="str">
        <f t="shared" si="145"/>
        <v>1</v>
      </c>
      <c r="R538" s="53">
        <f t="shared" si="140"/>
        <v>1</v>
      </c>
      <c r="S538" s="53" t="str">
        <f t="shared" si="146"/>
        <v>0</v>
      </c>
      <c r="T538" s="53">
        <f t="shared" si="141"/>
        <v>0</v>
      </c>
      <c r="U538" s="53" t="str">
        <f t="shared" si="147"/>
        <v>0</v>
      </c>
      <c r="V538" s="53">
        <f t="shared" si="142"/>
        <v>0</v>
      </c>
      <c r="W538" s="53" t="str">
        <f t="shared" si="148"/>
        <v>0</v>
      </c>
      <c r="X538" s="53">
        <f t="shared" si="143"/>
        <v>0</v>
      </c>
      <c r="Y538" s="53" t="str">
        <f t="shared" si="149"/>
        <v>0</v>
      </c>
      <c r="Z538" s="53">
        <f t="shared" si="144"/>
        <v>0</v>
      </c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92"/>
      <c r="B539" s="59"/>
      <c r="C539" s="87"/>
      <c r="D539" s="91"/>
      <c r="E539" s="42"/>
      <c r="F539" s="51"/>
      <c r="G539" s="42"/>
      <c r="H539" s="51"/>
      <c r="I539" s="42"/>
      <c r="J539" s="51"/>
      <c r="K539" s="42"/>
      <c r="L539" s="51"/>
      <c r="M539" s="55"/>
      <c r="N539" s="58"/>
      <c r="O539" s="59">
        <v>260</v>
      </c>
      <c r="Q539" s="53" t="str">
        <f t="shared" si="145"/>
        <v>1</v>
      </c>
      <c r="R539" s="53">
        <f t="shared" si="140"/>
        <v>1</v>
      </c>
      <c r="S539" s="53" t="str">
        <f t="shared" si="146"/>
        <v>0</v>
      </c>
      <c r="T539" s="53">
        <f t="shared" si="141"/>
        <v>0</v>
      </c>
      <c r="U539" s="53" t="str">
        <f t="shared" si="147"/>
        <v>0</v>
      </c>
      <c r="V539" s="53">
        <f t="shared" si="142"/>
        <v>0</v>
      </c>
      <c r="W539" s="53" t="str">
        <f t="shared" si="148"/>
        <v>0</v>
      </c>
      <c r="X539" s="53">
        <f t="shared" si="143"/>
        <v>0</v>
      </c>
      <c r="Y539" s="53" t="str">
        <f t="shared" si="149"/>
        <v>0</v>
      </c>
      <c r="Z539" s="53">
        <f t="shared" si="144"/>
        <v>0</v>
      </c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92"/>
      <c r="B540" s="59"/>
      <c r="C540" s="87"/>
      <c r="D540" s="91"/>
      <c r="E540" s="42"/>
      <c r="F540" s="51"/>
      <c r="G540" s="42"/>
      <c r="H540" s="51"/>
      <c r="I540" s="42"/>
      <c r="J540" s="51"/>
      <c r="K540" s="42"/>
      <c r="L540" s="51"/>
      <c r="M540" s="55"/>
      <c r="N540" s="58"/>
      <c r="O540" s="59">
        <v>260</v>
      </c>
      <c r="Q540" s="53" t="str">
        <f t="shared" si="145"/>
        <v>1</v>
      </c>
      <c r="R540" s="53">
        <f t="shared" si="140"/>
        <v>1</v>
      </c>
      <c r="S540" s="53" t="str">
        <f t="shared" si="146"/>
        <v>0</v>
      </c>
      <c r="T540" s="53">
        <f t="shared" si="141"/>
        <v>0</v>
      </c>
      <c r="U540" s="53" t="str">
        <f t="shared" si="147"/>
        <v>0</v>
      </c>
      <c r="V540" s="53">
        <f t="shared" si="142"/>
        <v>0</v>
      </c>
      <c r="W540" s="53" t="str">
        <f t="shared" si="148"/>
        <v>0</v>
      </c>
      <c r="X540" s="53">
        <f t="shared" si="143"/>
        <v>0</v>
      </c>
      <c r="Y540" s="53" t="str">
        <f t="shared" si="149"/>
        <v>0</v>
      </c>
      <c r="Z540" s="53">
        <f t="shared" si="144"/>
        <v>0</v>
      </c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92"/>
      <c r="B541" s="59"/>
      <c r="C541" s="87"/>
      <c r="D541" s="91"/>
      <c r="E541" s="42"/>
      <c r="F541" s="51"/>
      <c r="G541" s="42"/>
      <c r="H541" s="51"/>
      <c r="I541" s="42"/>
      <c r="J541" s="51"/>
      <c r="K541" s="42"/>
      <c r="L541" s="51"/>
      <c r="M541" s="55"/>
      <c r="N541" s="58"/>
      <c r="O541" s="59">
        <v>260</v>
      </c>
      <c r="Q541" s="53" t="str">
        <f t="shared" si="145"/>
        <v>1</v>
      </c>
      <c r="R541" s="53">
        <f t="shared" si="140"/>
        <v>1</v>
      </c>
      <c r="S541" s="53" t="str">
        <f t="shared" si="146"/>
        <v>0</v>
      </c>
      <c r="T541" s="53">
        <f t="shared" si="141"/>
        <v>0</v>
      </c>
      <c r="U541" s="53" t="str">
        <f t="shared" si="147"/>
        <v>0</v>
      </c>
      <c r="V541" s="53">
        <f t="shared" si="142"/>
        <v>0</v>
      </c>
      <c r="W541" s="53" t="str">
        <f t="shared" si="148"/>
        <v>0</v>
      </c>
      <c r="X541" s="53">
        <f t="shared" si="143"/>
        <v>0</v>
      </c>
      <c r="Y541" s="53" t="str">
        <f t="shared" si="149"/>
        <v>0</v>
      </c>
      <c r="Z541" s="53">
        <f t="shared" si="144"/>
        <v>0</v>
      </c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92"/>
      <c r="B542" s="59"/>
      <c r="C542" s="87"/>
      <c r="D542" s="91"/>
      <c r="E542" s="42"/>
      <c r="F542" s="51"/>
      <c r="G542" s="42"/>
      <c r="H542" s="51"/>
      <c r="I542" s="42"/>
      <c r="J542" s="51"/>
      <c r="K542" s="42"/>
      <c r="L542" s="51"/>
      <c r="M542" s="55"/>
      <c r="N542" s="58"/>
      <c r="O542" s="59">
        <v>260</v>
      </c>
      <c r="Q542" s="53" t="str">
        <f t="shared" si="145"/>
        <v>1</v>
      </c>
      <c r="R542" s="53">
        <f t="shared" si="140"/>
        <v>1</v>
      </c>
      <c r="S542" s="53" t="str">
        <f t="shared" si="146"/>
        <v>0</v>
      </c>
      <c r="T542" s="53">
        <f t="shared" si="141"/>
        <v>0</v>
      </c>
      <c r="U542" s="53" t="str">
        <f t="shared" si="147"/>
        <v>0</v>
      </c>
      <c r="V542" s="53">
        <f t="shared" si="142"/>
        <v>0</v>
      </c>
      <c r="W542" s="53" t="str">
        <f t="shared" si="148"/>
        <v>0</v>
      </c>
      <c r="X542" s="53">
        <f t="shared" si="143"/>
        <v>0</v>
      </c>
      <c r="Y542" s="53" t="str">
        <f t="shared" si="149"/>
        <v>0</v>
      </c>
      <c r="Z542" s="53">
        <f t="shared" si="144"/>
        <v>0</v>
      </c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92"/>
      <c r="B543" s="59"/>
      <c r="C543" s="87"/>
      <c r="D543" s="91"/>
      <c r="E543" s="42"/>
      <c r="F543" s="51"/>
      <c r="G543" s="42"/>
      <c r="H543" s="51"/>
      <c r="I543" s="42"/>
      <c r="J543" s="51"/>
      <c r="K543" s="42"/>
      <c r="L543" s="51"/>
      <c r="M543" s="55"/>
      <c r="N543" s="58"/>
      <c r="O543" s="59">
        <v>260</v>
      </c>
      <c r="Q543" s="53" t="str">
        <f t="shared" si="145"/>
        <v>1</v>
      </c>
      <c r="R543" s="53">
        <f t="shared" si="140"/>
        <v>1</v>
      </c>
      <c r="S543" s="53" t="str">
        <f t="shared" si="146"/>
        <v>0</v>
      </c>
      <c r="T543" s="53">
        <f t="shared" si="141"/>
        <v>0</v>
      </c>
      <c r="U543" s="53" t="str">
        <f t="shared" si="147"/>
        <v>0</v>
      </c>
      <c r="V543" s="53">
        <f t="shared" si="142"/>
        <v>0</v>
      </c>
      <c r="W543" s="53" t="str">
        <f t="shared" si="148"/>
        <v>0</v>
      </c>
      <c r="X543" s="53">
        <f t="shared" si="143"/>
        <v>0</v>
      </c>
      <c r="Y543" s="53" t="str">
        <f t="shared" si="149"/>
        <v>0</v>
      </c>
      <c r="Z543" s="53">
        <f t="shared" si="144"/>
        <v>0</v>
      </c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92"/>
      <c r="B544" s="59"/>
      <c r="C544" s="87"/>
      <c r="D544" s="91"/>
      <c r="E544" s="42"/>
      <c r="F544" s="51"/>
      <c r="G544" s="42"/>
      <c r="H544" s="51"/>
      <c r="I544" s="42"/>
      <c r="J544" s="51"/>
      <c r="K544" s="42"/>
      <c r="L544" s="51"/>
      <c r="M544" s="55"/>
      <c r="N544" s="58"/>
      <c r="O544" s="59">
        <v>260</v>
      </c>
      <c r="Q544" s="53" t="str">
        <f t="shared" si="145"/>
        <v>1</v>
      </c>
      <c r="R544" s="53">
        <f t="shared" si="140"/>
        <v>1</v>
      </c>
      <c r="S544" s="53" t="str">
        <f t="shared" si="146"/>
        <v>0</v>
      </c>
      <c r="T544" s="53">
        <f t="shared" si="141"/>
        <v>0</v>
      </c>
      <c r="U544" s="53" t="str">
        <f t="shared" si="147"/>
        <v>0</v>
      </c>
      <c r="V544" s="53">
        <f t="shared" si="142"/>
        <v>0</v>
      </c>
      <c r="W544" s="53" t="str">
        <f t="shared" si="148"/>
        <v>0</v>
      </c>
      <c r="X544" s="53">
        <f t="shared" si="143"/>
        <v>0</v>
      </c>
      <c r="Y544" s="53" t="str">
        <f t="shared" si="149"/>
        <v>0</v>
      </c>
      <c r="Z544" s="53">
        <f t="shared" si="144"/>
        <v>0</v>
      </c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92"/>
      <c r="B545" s="59"/>
      <c r="C545" s="87"/>
      <c r="D545" s="91"/>
      <c r="E545" s="42"/>
      <c r="F545" s="51"/>
      <c r="G545" s="42"/>
      <c r="H545" s="51"/>
      <c r="I545" s="42"/>
      <c r="J545" s="51"/>
      <c r="K545" s="42"/>
      <c r="L545" s="51"/>
      <c r="M545" s="55"/>
      <c r="N545" s="58"/>
      <c r="O545" s="59">
        <v>260</v>
      </c>
      <c r="Q545" s="53" t="str">
        <f t="shared" si="145"/>
        <v>1</v>
      </c>
      <c r="R545" s="53">
        <f t="shared" si="140"/>
        <v>1</v>
      </c>
      <c r="S545" s="53" t="str">
        <f t="shared" si="146"/>
        <v>0</v>
      </c>
      <c r="T545" s="53">
        <f t="shared" si="141"/>
        <v>0</v>
      </c>
      <c r="U545" s="53" t="str">
        <f t="shared" si="147"/>
        <v>0</v>
      </c>
      <c r="V545" s="53">
        <f t="shared" si="142"/>
        <v>0</v>
      </c>
      <c r="W545" s="53" t="str">
        <f t="shared" si="148"/>
        <v>0</v>
      </c>
      <c r="X545" s="53">
        <f t="shared" si="143"/>
        <v>0</v>
      </c>
      <c r="Y545" s="53" t="str">
        <f t="shared" si="149"/>
        <v>0</v>
      </c>
      <c r="Z545" s="53">
        <f t="shared" si="144"/>
        <v>0</v>
      </c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92"/>
      <c r="B546" s="59"/>
      <c r="C546" s="87"/>
      <c r="D546" s="91"/>
      <c r="E546" s="42"/>
      <c r="F546" s="51"/>
      <c r="G546" s="42"/>
      <c r="H546" s="51"/>
      <c r="I546" s="42"/>
      <c r="J546" s="51"/>
      <c r="K546" s="42"/>
      <c r="L546" s="51"/>
      <c r="M546" s="55"/>
      <c r="N546" s="58"/>
      <c r="O546" s="59">
        <v>260</v>
      </c>
      <c r="Q546" s="53" t="str">
        <f t="shared" si="145"/>
        <v>1</v>
      </c>
      <c r="R546" s="53">
        <f t="shared" si="140"/>
        <v>1</v>
      </c>
      <c r="S546" s="53" t="str">
        <f t="shared" si="146"/>
        <v>0</v>
      </c>
      <c r="T546" s="53">
        <f t="shared" si="141"/>
        <v>0</v>
      </c>
      <c r="U546" s="53" t="str">
        <f t="shared" si="147"/>
        <v>0</v>
      </c>
      <c r="V546" s="53">
        <f t="shared" si="142"/>
        <v>0</v>
      </c>
      <c r="W546" s="53" t="str">
        <f t="shared" si="148"/>
        <v>0</v>
      </c>
      <c r="X546" s="53">
        <f t="shared" si="143"/>
        <v>0</v>
      </c>
      <c r="Y546" s="53" t="str">
        <f t="shared" si="149"/>
        <v>0</v>
      </c>
      <c r="Z546" s="53">
        <f t="shared" si="144"/>
        <v>0</v>
      </c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92"/>
      <c r="B547" s="59"/>
      <c r="C547" s="87"/>
      <c r="D547" s="91"/>
      <c r="E547" s="42"/>
      <c r="F547" s="51"/>
      <c r="G547" s="42"/>
      <c r="H547" s="51"/>
      <c r="I547" s="42"/>
      <c r="J547" s="51"/>
      <c r="K547" s="42"/>
      <c r="L547" s="51"/>
      <c r="M547" s="55"/>
      <c r="N547" s="58"/>
      <c r="O547" s="59">
        <v>260</v>
      </c>
      <c r="Q547" s="53" t="str">
        <f t="shared" si="145"/>
        <v>1</v>
      </c>
      <c r="R547" s="53">
        <f t="shared" si="140"/>
        <v>1</v>
      </c>
      <c r="S547" s="53" t="str">
        <f t="shared" si="146"/>
        <v>0</v>
      </c>
      <c r="T547" s="53">
        <f t="shared" si="141"/>
        <v>0</v>
      </c>
      <c r="U547" s="53" t="str">
        <f t="shared" si="147"/>
        <v>0</v>
      </c>
      <c r="V547" s="53">
        <f t="shared" si="142"/>
        <v>0</v>
      </c>
      <c r="W547" s="53" t="str">
        <f t="shared" si="148"/>
        <v>0</v>
      </c>
      <c r="X547" s="53">
        <f t="shared" si="143"/>
        <v>0</v>
      </c>
      <c r="Y547" s="53" t="str">
        <f t="shared" si="149"/>
        <v>0</v>
      </c>
      <c r="Z547" s="53">
        <f t="shared" si="144"/>
        <v>0</v>
      </c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92"/>
      <c r="B548" s="59"/>
      <c r="C548" s="87"/>
      <c r="D548" s="91"/>
      <c r="E548" s="42"/>
      <c r="F548" s="51"/>
      <c r="G548" s="42"/>
      <c r="H548" s="51"/>
      <c r="I548" s="42"/>
      <c r="J548" s="51"/>
      <c r="K548" s="42"/>
      <c r="L548" s="51"/>
      <c r="M548" s="55"/>
      <c r="N548" s="58"/>
      <c r="O548" s="59">
        <v>260</v>
      </c>
      <c r="Q548" s="53" t="str">
        <f t="shared" si="145"/>
        <v>1</v>
      </c>
      <c r="R548" s="53">
        <f t="shared" si="140"/>
        <v>1</v>
      </c>
      <c r="S548" s="53" t="str">
        <f t="shared" si="146"/>
        <v>0</v>
      </c>
      <c r="T548" s="53">
        <f t="shared" si="141"/>
        <v>0</v>
      </c>
      <c r="U548" s="53" t="str">
        <f t="shared" si="147"/>
        <v>0</v>
      </c>
      <c r="V548" s="53">
        <f t="shared" si="142"/>
        <v>0</v>
      </c>
      <c r="W548" s="53" t="str">
        <f t="shared" si="148"/>
        <v>0</v>
      </c>
      <c r="X548" s="53">
        <f t="shared" si="143"/>
        <v>0</v>
      </c>
      <c r="Y548" s="53" t="str">
        <f t="shared" si="149"/>
        <v>0</v>
      </c>
      <c r="Z548" s="53">
        <f t="shared" si="144"/>
        <v>0</v>
      </c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92"/>
      <c r="B549" s="59"/>
      <c r="C549" s="87"/>
      <c r="D549" s="91"/>
      <c r="E549" s="42"/>
      <c r="F549" s="51"/>
      <c r="G549" s="42"/>
      <c r="H549" s="51"/>
      <c r="I549" s="42"/>
      <c r="J549" s="51"/>
      <c r="K549" s="42"/>
      <c r="L549" s="51"/>
      <c r="M549" s="55"/>
      <c r="N549" s="58"/>
      <c r="O549" s="59">
        <v>260</v>
      </c>
      <c r="Q549" s="53" t="str">
        <f t="shared" si="145"/>
        <v>1</v>
      </c>
      <c r="R549" s="53">
        <f t="shared" si="140"/>
        <v>1</v>
      </c>
      <c r="S549" s="53" t="str">
        <f t="shared" si="146"/>
        <v>0</v>
      </c>
      <c r="T549" s="53">
        <f t="shared" si="141"/>
        <v>0</v>
      </c>
      <c r="U549" s="53" t="str">
        <f t="shared" si="147"/>
        <v>0</v>
      </c>
      <c r="V549" s="53">
        <f t="shared" si="142"/>
        <v>0</v>
      </c>
      <c r="W549" s="53" t="str">
        <f t="shared" si="148"/>
        <v>0</v>
      </c>
      <c r="X549" s="53">
        <f t="shared" si="143"/>
        <v>0</v>
      </c>
      <c r="Y549" s="53" t="str">
        <f t="shared" si="149"/>
        <v>0</v>
      </c>
      <c r="Z549" s="53">
        <f t="shared" si="144"/>
        <v>0</v>
      </c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92"/>
      <c r="B550" s="59"/>
      <c r="C550" s="87"/>
      <c r="D550" s="91"/>
      <c r="E550" s="42"/>
      <c r="F550" s="51"/>
      <c r="G550" s="42"/>
      <c r="H550" s="51"/>
      <c r="I550" s="42"/>
      <c r="J550" s="51"/>
      <c r="K550" s="42"/>
      <c r="L550" s="51"/>
      <c r="M550" s="55"/>
      <c r="N550" s="58"/>
      <c r="O550" s="59">
        <v>260</v>
      </c>
      <c r="Q550" s="53" t="str">
        <f t="shared" si="145"/>
        <v>1</v>
      </c>
      <c r="R550" s="53">
        <f t="shared" si="140"/>
        <v>1</v>
      </c>
      <c r="S550" s="53" t="str">
        <f t="shared" si="146"/>
        <v>0</v>
      </c>
      <c r="T550" s="53">
        <f t="shared" si="141"/>
        <v>0</v>
      </c>
      <c r="U550" s="53" t="str">
        <f t="shared" si="147"/>
        <v>0</v>
      </c>
      <c r="V550" s="53">
        <f t="shared" si="142"/>
        <v>0</v>
      </c>
      <c r="W550" s="53" t="str">
        <f t="shared" si="148"/>
        <v>0</v>
      </c>
      <c r="X550" s="53">
        <f t="shared" si="143"/>
        <v>0</v>
      </c>
      <c r="Y550" s="53" t="str">
        <f t="shared" si="149"/>
        <v>0</v>
      </c>
      <c r="Z550" s="53">
        <f t="shared" si="144"/>
        <v>0</v>
      </c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92"/>
      <c r="B551" s="59"/>
      <c r="C551" s="87"/>
      <c r="D551" s="91"/>
      <c r="E551" s="42"/>
      <c r="F551" s="51"/>
      <c r="G551" s="42"/>
      <c r="H551" s="51"/>
      <c r="I551" s="42"/>
      <c r="J551" s="51"/>
      <c r="K551" s="42"/>
      <c r="L551" s="51"/>
      <c r="M551" s="55"/>
      <c r="N551" s="58"/>
      <c r="O551" s="59">
        <v>260</v>
      </c>
      <c r="Q551" s="53" t="str">
        <f t="shared" si="145"/>
        <v>1</v>
      </c>
      <c r="R551" s="53">
        <f t="shared" si="140"/>
        <v>1</v>
      </c>
      <c r="S551" s="53" t="str">
        <f t="shared" si="146"/>
        <v>0</v>
      </c>
      <c r="T551" s="53">
        <f t="shared" si="141"/>
        <v>0</v>
      </c>
      <c r="U551" s="53" t="str">
        <f t="shared" si="147"/>
        <v>0</v>
      </c>
      <c r="V551" s="53">
        <f t="shared" si="142"/>
        <v>0</v>
      </c>
      <c r="W551" s="53" t="str">
        <f t="shared" si="148"/>
        <v>0</v>
      </c>
      <c r="X551" s="53">
        <f t="shared" si="143"/>
        <v>0</v>
      </c>
      <c r="Y551" s="53" t="str">
        <f t="shared" si="149"/>
        <v>0</v>
      </c>
      <c r="Z551" s="53">
        <f t="shared" si="144"/>
        <v>0</v>
      </c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92"/>
      <c r="B552" s="59"/>
      <c r="C552" s="87"/>
      <c r="D552" s="91"/>
      <c r="E552" s="42"/>
      <c r="F552" s="51"/>
      <c r="G552" s="42"/>
      <c r="H552" s="51"/>
      <c r="I552" s="42"/>
      <c r="J552" s="51"/>
      <c r="K552" s="42"/>
      <c r="L552" s="51"/>
      <c r="M552" s="55"/>
      <c r="N552" s="58"/>
      <c r="O552" s="59">
        <v>260</v>
      </c>
      <c r="Q552" s="53" t="str">
        <f t="shared" si="145"/>
        <v>1</v>
      </c>
      <c r="R552" s="53">
        <f t="shared" si="140"/>
        <v>1</v>
      </c>
      <c r="S552" s="53" t="str">
        <f t="shared" si="146"/>
        <v>0</v>
      </c>
      <c r="T552" s="53">
        <f t="shared" si="141"/>
        <v>0</v>
      </c>
      <c r="U552" s="53" t="str">
        <f t="shared" si="147"/>
        <v>0</v>
      </c>
      <c r="V552" s="53">
        <f t="shared" si="142"/>
        <v>0</v>
      </c>
      <c r="W552" s="53" t="str">
        <f t="shared" si="148"/>
        <v>0</v>
      </c>
      <c r="X552" s="53">
        <f t="shared" si="143"/>
        <v>0</v>
      </c>
      <c r="Y552" s="53" t="str">
        <f t="shared" si="149"/>
        <v>0</v>
      </c>
      <c r="Z552" s="53">
        <f t="shared" si="144"/>
        <v>0</v>
      </c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92"/>
      <c r="B553" s="59"/>
      <c r="C553" s="87"/>
      <c r="D553" s="91"/>
      <c r="E553" s="42"/>
      <c r="F553" s="51"/>
      <c r="G553" s="42"/>
      <c r="H553" s="51"/>
      <c r="I553" s="42"/>
      <c r="J553" s="51"/>
      <c r="K553" s="42"/>
      <c r="L553" s="51"/>
      <c r="M553" s="55"/>
      <c r="N553" s="58"/>
      <c r="O553" s="59">
        <v>260</v>
      </c>
      <c r="Q553" s="53" t="str">
        <f t="shared" si="145"/>
        <v>1</v>
      </c>
      <c r="R553" s="53">
        <f t="shared" si="140"/>
        <v>1</v>
      </c>
      <c r="S553" s="53" t="str">
        <f t="shared" si="146"/>
        <v>0</v>
      </c>
      <c r="T553" s="53">
        <f t="shared" si="141"/>
        <v>0</v>
      </c>
      <c r="U553" s="53" t="str">
        <f t="shared" si="147"/>
        <v>0</v>
      </c>
      <c r="V553" s="53">
        <f t="shared" si="142"/>
        <v>0</v>
      </c>
      <c r="W553" s="53" t="str">
        <f t="shared" si="148"/>
        <v>0</v>
      </c>
      <c r="X553" s="53">
        <f t="shared" si="143"/>
        <v>0</v>
      </c>
      <c r="Y553" s="53" t="str">
        <f t="shared" si="149"/>
        <v>0</v>
      </c>
      <c r="Z553" s="53">
        <f t="shared" si="144"/>
        <v>0</v>
      </c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92"/>
      <c r="B554" s="59"/>
      <c r="C554" s="87"/>
      <c r="D554" s="91"/>
      <c r="E554" s="42"/>
      <c r="F554" s="51"/>
      <c r="G554" s="42"/>
      <c r="H554" s="51"/>
      <c r="I554" s="42"/>
      <c r="J554" s="51"/>
      <c r="K554" s="42"/>
      <c r="L554" s="51"/>
      <c r="M554" s="55"/>
      <c r="N554" s="58"/>
      <c r="O554" s="59">
        <v>260</v>
      </c>
      <c r="Q554" s="53" t="str">
        <f t="shared" si="145"/>
        <v>1</v>
      </c>
      <c r="R554" s="53">
        <f t="shared" si="140"/>
        <v>1</v>
      </c>
      <c r="S554" s="53" t="str">
        <f t="shared" si="146"/>
        <v>0</v>
      </c>
      <c r="T554" s="53">
        <f t="shared" si="141"/>
        <v>0</v>
      </c>
      <c r="U554" s="53" t="str">
        <f t="shared" si="147"/>
        <v>0</v>
      </c>
      <c r="V554" s="53">
        <f t="shared" si="142"/>
        <v>0</v>
      </c>
      <c r="W554" s="53" t="str">
        <f t="shared" si="148"/>
        <v>0</v>
      </c>
      <c r="X554" s="53">
        <f t="shared" si="143"/>
        <v>0</v>
      </c>
      <c r="Y554" s="53" t="str">
        <f t="shared" si="149"/>
        <v>0</v>
      </c>
      <c r="Z554" s="53">
        <f t="shared" si="144"/>
        <v>0</v>
      </c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92"/>
      <c r="B555" s="59"/>
      <c r="C555" s="87"/>
      <c r="D555" s="91"/>
      <c r="E555" s="42"/>
      <c r="F555" s="51"/>
      <c r="G555" s="42"/>
      <c r="H555" s="51"/>
      <c r="I555" s="42"/>
      <c r="J555" s="51"/>
      <c r="K555" s="42"/>
      <c r="L555" s="51"/>
      <c r="M555" s="55"/>
      <c r="N555" s="58"/>
      <c r="O555" s="59">
        <v>260</v>
      </c>
      <c r="Q555" s="53" t="str">
        <f t="shared" si="145"/>
        <v>1</v>
      </c>
      <c r="R555" s="53">
        <f t="shared" si="140"/>
        <v>1</v>
      </c>
      <c r="S555" s="53" t="str">
        <f t="shared" si="146"/>
        <v>0</v>
      </c>
      <c r="T555" s="53">
        <f t="shared" si="141"/>
        <v>0</v>
      </c>
      <c r="U555" s="53" t="str">
        <f t="shared" si="147"/>
        <v>0</v>
      </c>
      <c r="V555" s="53">
        <f t="shared" si="142"/>
        <v>0</v>
      </c>
      <c r="W555" s="53" t="str">
        <f t="shared" si="148"/>
        <v>0</v>
      </c>
      <c r="X555" s="53">
        <f t="shared" si="143"/>
        <v>0</v>
      </c>
      <c r="Y555" s="53" t="str">
        <f t="shared" si="149"/>
        <v>0</v>
      </c>
      <c r="Z555" s="53">
        <f t="shared" si="144"/>
        <v>0</v>
      </c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92"/>
      <c r="B556" s="59"/>
      <c r="C556" s="87"/>
      <c r="D556" s="91"/>
      <c r="E556" s="42"/>
      <c r="F556" s="51"/>
      <c r="G556" s="42"/>
      <c r="H556" s="51"/>
      <c r="I556" s="42"/>
      <c r="J556" s="51"/>
      <c r="K556" s="42"/>
      <c r="L556" s="51"/>
      <c r="M556" s="55"/>
      <c r="N556" s="58"/>
      <c r="O556" s="59">
        <v>260</v>
      </c>
      <c r="Q556" s="53" t="str">
        <f t="shared" si="145"/>
        <v>1</v>
      </c>
      <c r="R556" s="53">
        <f t="shared" si="140"/>
        <v>1</v>
      </c>
      <c r="S556" s="53" t="str">
        <f t="shared" si="146"/>
        <v>0</v>
      </c>
      <c r="T556" s="53">
        <f t="shared" si="141"/>
        <v>0</v>
      </c>
      <c r="U556" s="53" t="str">
        <f t="shared" si="147"/>
        <v>0</v>
      </c>
      <c r="V556" s="53">
        <f t="shared" si="142"/>
        <v>0</v>
      </c>
      <c r="W556" s="53" t="str">
        <f t="shared" si="148"/>
        <v>0</v>
      </c>
      <c r="X556" s="53">
        <f t="shared" si="143"/>
        <v>0</v>
      </c>
      <c r="Y556" s="53" t="str">
        <f t="shared" si="149"/>
        <v>0</v>
      </c>
      <c r="Z556" s="53">
        <f t="shared" si="144"/>
        <v>0</v>
      </c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92"/>
      <c r="B557" s="59"/>
      <c r="C557" s="87"/>
      <c r="D557" s="91"/>
      <c r="E557" s="42"/>
      <c r="F557" s="51"/>
      <c r="G557" s="42"/>
      <c r="H557" s="51"/>
      <c r="I557" s="42"/>
      <c r="J557" s="51"/>
      <c r="K557" s="42"/>
      <c r="L557" s="51"/>
      <c r="M557" s="55"/>
      <c r="N557" s="58"/>
      <c r="O557" s="59">
        <v>260</v>
      </c>
      <c r="Q557" s="53" t="str">
        <f t="shared" si="145"/>
        <v>1</v>
      </c>
      <c r="R557" s="53">
        <f t="shared" si="140"/>
        <v>1</v>
      </c>
      <c r="S557" s="53" t="str">
        <f t="shared" si="146"/>
        <v>0</v>
      </c>
      <c r="T557" s="53">
        <f t="shared" si="141"/>
        <v>0</v>
      </c>
      <c r="U557" s="53" t="str">
        <f t="shared" si="147"/>
        <v>0</v>
      </c>
      <c r="V557" s="53">
        <f t="shared" si="142"/>
        <v>0</v>
      </c>
      <c r="W557" s="53" t="str">
        <f t="shared" si="148"/>
        <v>0</v>
      </c>
      <c r="X557" s="53">
        <f t="shared" si="143"/>
        <v>0</v>
      </c>
      <c r="Y557" s="53" t="str">
        <f t="shared" si="149"/>
        <v>0</v>
      </c>
      <c r="Z557" s="53">
        <f t="shared" si="144"/>
        <v>0</v>
      </c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92"/>
      <c r="B558" s="59"/>
      <c r="C558" s="87"/>
      <c r="D558" s="91"/>
      <c r="E558" s="42"/>
      <c r="F558" s="51"/>
      <c r="G558" s="42"/>
      <c r="H558" s="51"/>
      <c r="I558" s="42"/>
      <c r="J558" s="51"/>
      <c r="K558" s="42"/>
      <c r="L558" s="51"/>
      <c r="M558" s="55"/>
      <c r="N558" s="58"/>
      <c r="O558" s="59">
        <v>260</v>
      </c>
      <c r="Q558" s="53" t="str">
        <f t="shared" si="145"/>
        <v>1</v>
      </c>
      <c r="R558" s="53">
        <f t="shared" si="140"/>
        <v>1</v>
      </c>
      <c r="S558" s="53" t="str">
        <f t="shared" si="146"/>
        <v>0</v>
      </c>
      <c r="T558" s="53">
        <f t="shared" si="141"/>
        <v>0</v>
      </c>
      <c r="U558" s="53" t="str">
        <f t="shared" si="147"/>
        <v>0</v>
      </c>
      <c r="V558" s="53">
        <f t="shared" si="142"/>
        <v>0</v>
      </c>
      <c r="W558" s="53" t="str">
        <f t="shared" si="148"/>
        <v>0</v>
      </c>
      <c r="X558" s="53">
        <f t="shared" si="143"/>
        <v>0</v>
      </c>
      <c r="Y558" s="53" t="str">
        <f t="shared" si="149"/>
        <v>0</v>
      </c>
      <c r="Z558" s="53">
        <f t="shared" si="144"/>
        <v>0</v>
      </c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92"/>
      <c r="B559" s="59"/>
      <c r="C559" s="87"/>
      <c r="D559" s="91"/>
      <c r="E559" s="42"/>
      <c r="F559" s="51"/>
      <c r="G559" s="42"/>
      <c r="H559" s="51"/>
      <c r="I559" s="42"/>
      <c r="J559" s="51"/>
      <c r="K559" s="42"/>
      <c r="L559" s="51"/>
      <c r="M559" s="55"/>
      <c r="N559" s="58"/>
      <c r="O559" s="59">
        <v>260</v>
      </c>
      <c r="Q559" s="53" t="str">
        <f t="shared" si="145"/>
        <v>1</v>
      </c>
      <c r="R559" s="53">
        <f t="shared" si="140"/>
        <v>1</v>
      </c>
      <c r="S559" s="53" t="str">
        <f t="shared" si="146"/>
        <v>0</v>
      </c>
      <c r="T559" s="53">
        <f t="shared" si="141"/>
        <v>0</v>
      </c>
      <c r="U559" s="53" t="str">
        <f t="shared" si="147"/>
        <v>0</v>
      </c>
      <c r="V559" s="53">
        <f t="shared" si="142"/>
        <v>0</v>
      </c>
      <c r="W559" s="53" t="str">
        <f t="shared" si="148"/>
        <v>0</v>
      </c>
      <c r="X559" s="53">
        <f t="shared" si="143"/>
        <v>0</v>
      </c>
      <c r="Y559" s="53" t="str">
        <f t="shared" si="149"/>
        <v>0</v>
      </c>
      <c r="Z559" s="53">
        <f t="shared" si="144"/>
        <v>0</v>
      </c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92"/>
      <c r="B560" s="59"/>
      <c r="C560" s="87"/>
      <c r="D560" s="91"/>
      <c r="E560" s="42"/>
      <c r="F560" s="51"/>
      <c r="G560" s="42"/>
      <c r="H560" s="51"/>
      <c r="I560" s="42"/>
      <c r="J560" s="51"/>
      <c r="K560" s="42"/>
      <c r="L560" s="51"/>
      <c r="M560" s="55"/>
      <c r="N560" s="58"/>
      <c r="O560" s="59">
        <v>260</v>
      </c>
      <c r="Q560" s="53" t="str">
        <f t="shared" si="145"/>
        <v>1</v>
      </c>
      <c r="R560" s="53">
        <f t="shared" si="140"/>
        <v>1</v>
      </c>
      <c r="S560" s="53" t="str">
        <f t="shared" si="146"/>
        <v>0</v>
      </c>
      <c r="T560" s="53">
        <f t="shared" si="141"/>
        <v>0</v>
      </c>
      <c r="U560" s="53" t="str">
        <f t="shared" si="147"/>
        <v>0</v>
      </c>
      <c r="V560" s="53">
        <f t="shared" si="142"/>
        <v>0</v>
      </c>
      <c r="W560" s="53" t="str">
        <f t="shared" si="148"/>
        <v>0</v>
      </c>
      <c r="X560" s="53">
        <f t="shared" si="143"/>
        <v>0</v>
      </c>
      <c r="Y560" s="53" t="str">
        <f t="shared" si="149"/>
        <v>0</v>
      </c>
      <c r="Z560" s="53">
        <f t="shared" si="144"/>
        <v>0</v>
      </c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92"/>
      <c r="B561" s="59"/>
      <c r="C561" s="87"/>
      <c r="D561" s="91"/>
      <c r="E561" s="42"/>
      <c r="F561" s="51"/>
      <c r="G561" s="42"/>
      <c r="H561" s="51"/>
      <c r="I561" s="42"/>
      <c r="J561" s="51"/>
      <c r="K561" s="42"/>
      <c r="L561" s="51"/>
      <c r="M561" s="55"/>
      <c r="N561" s="58"/>
      <c r="O561" s="59">
        <v>260</v>
      </c>
      <c r="Q561" s="53" t="str">
        <f t="shared" si="145"/>
        <v>1</v>
      </c>
      <c r="R561" s="53">
        <f t="shared" si="140"/>
        <v>1</v>
      </c>
      <c r="S561" s="53" t="str">
        <f t="shared" si="146"/>
        <v>0</v>
      </c>
      <c r="T561" s="53">
        <f t="shared" si="141"/>
        <v>0</v>
      </c>
      <c r="U561" s="53" t="str">
        <f t="shared" si="147"/>
        <v>0</v>
      </c>
      <c r="V561" s="53">
        <f t="shared" si="142"/>
        <v>0</v>
      </c>
      <c r="W561" s="53" t="str">
        <f t="shared" si="148"/>
        <v>0</v>
      </c>
      <c r="X561" s="53">
        <f t="shared" si="143"/>
        <v>0</v>
      </c>
      <c r="Y561" s="53" t="str">
        <f t="shared" si="149"/>
        <v>0</v>
      </c>
      <c r="Z561" s="53">
        <f t="shared" si="144"/>
        <v>0</v>
      </c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92"/>
      <c r="B562" s="59"/>
      <c r="C562" s="87"/>
      <c r="D562" s="91"/>
      <c r="E562" s="42"/>
      <c r="F562" s="51"/>
      <c r="G562" s="42"/>
      <c r="H562" s="51"/>
      <c r="I562" s="42"/>
      <c r="J562" s="51"/>
      <c r="K562" s="42"/>
      <c r="L562" s="51"/>
      <c r="M562" s="55"/>
      <c r="N562" s="58"/>
      <c r="O562" s="59">
        <v>260</v>
      </c>
      <c r="Q562" s="53" t="str">
        <f t="shared" si="145"/>
        <v>1</v>
      </c>
      <c r="R562" s="53">
        <f t="shared" si="140"/>
        <v>1</v>
      </c>
      <c r="S562" s="53" t="str">
        <f t="shared" si="146"/>
        <v>0</v>
      </c>
      <c r="T562" s="53">
        <f t="shared" si="141"/>
        <v>0</v>
      </c>
      <c r="U562" s="53" t="str">
        <f t="shared" si="147"/>
        <v>0</v>
      </c>
      <c r="V562" s="53">
        <f t="shared" si="142"/>
        <v>0</v>
      </c>
      <c r="W562" s="53" t="str">
        <f t="shared" si="148"/>
        <v>0</v>
      </c>
      <c r="X562" s="53">
        <f t="shared" si="143"/>
        <v>0</v>
      </c>
      <c r="Y562" s="53" t="str">
        <f t="shared" si="149"/>
        <v>0</v>
      </c>
      <c r="Z562" s="53">
        <f t="shared" si="144"/>
        <v>0</v>
      </c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92"/>
      <c r="B563" s="59"/>
      <c r="C563" s="87"/>
      <c r="D563" s="91"/>
      <c r="E563" s="42"/>
      <c r="F563" s="51"/>
      <c r="G563" s="42"/>
      <c r="H563" s="51"/>
      <c r="I563" s="42"/>
      <c r="J563" s="51"/>
      <c r="K563" s="42"/>
      <c r="L563" s="51"/>
      <c r="M563" s="55"/>
      <c r="N563" s="58"/>
      <c r="O563" s="59">
        <v>260</v>
      </c>
      <c r="Q563" s="53" t="str">
        <f t="shared" si="145"/>
        <v>1</v>
      </c>
      <c r="R563" s="53">
        <f t="shared" si="140"/>
        <v>1</v>
      </c>
      <c r="S563" s="53" t="str">
        <f t="shared" si="146"/>
        <v>0</v>
      </c>
      <c r="T563" s="53">
        <f t="shared" si="141"/>
        <v>0</v>
      </c>
      <c r="U563" s="53" t="str">
        <f t="shared" si="147"/>
        <v>0</v>
      </c>
      <c r="V563" s="53">
        <f t="shared" si="142"/>
        <v>0</v>
      </c>
      <c r="W563" s="53" t="str">
        <f t="shared" si="148"/>
        <v>0</v>
      </c>
      <c r="X563" s="53">
        <f t="shared" si="143"/>
        <v>0</v>
      </c>
      <c r="Y563" s="53" t="str">
        <f t="shared" si="149"/>
        <v>0</v>
      </c>
      <c r="Z563" s="53">
        <f t="shared" si="144"/>
        <v>0</v>
      </c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92"/>
      <c r="B564" s="59"/>
      <c r="C564" s="87"/>
      <c r="D564" s="91"/>
      <c r="E564" s="42"/>
      <c r="F564" s="51"/>
      <c r="G564" s="42"/>
      <c r="H564" s="51"/>
      <c r="I564" s="42"/>
      <c r="J564" s="51"/>
      <c r="K564" s="42"/>
      <c r="L564" s="51"/>
      <c r="M564" s="55"/>
      <c r="N564" s="58"/>
      <c r="O564" s="59">
        <v>260</v>
      </c>
      <c r="Q564" s="53" t="str">
        <f t="shared" si="145"/>
        <v>1</v>
      </c>
      <c r="R564" s="53">
        <f t="shared" si="140"/>
        <v>1</v>
      </c>
      <c r="S564" s="53" t="str">
        <f t="shared" si="146"/>
        <v>0</v>
      </c>
      <c r="T564" s="53">
        <f t="shared" si="141"/>
        <v>0</v>
      </c>
      <c r="U564" s="53" t="str">
        <f t="shared" si="147"/>
        <v>0</v>
      </c>
      <c r="V564" s="53">
        <f t="shared" si="142"/>
        <v>0</v>
      </c>
      <c r="W564" s="53" t="str">
        <f t="shared" si="148"/>
        <v>0</v>
      </c>
      <c r="X564" s="53">
        <f t="shared" si="143"/>
        <v>0</v>
      </c>
      <c r="Y564" s="53" t="str">
        <f t="shared" si="149"/>
        <v>0</v>
      </c>
      <c r="Z564" s="53">
        <f t="shared" si="144"/>
        <v>0</v>
      </c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92"/>
      <c r="B565" s="59"/>
      <c r="C565" s="87"/>
      <c r="D565" s="91"/>
      <c r="E565" s="42"/>
      <c r="F565" s="51"/>
      <c r="G565" s="42"/>
      <c r="H565" s="51"/>
      <c r="I565" s="42"/>
      <c r="J565" s="51"/>
      <c r="K565" s="42"/>
      <c r="L565" s="51"/>
      <c r="M565" s="55"/>
      <c r="N565" s="58"/>
      <c r="O565" s="59">
        <v>260</v>
      </c>
      <c r="Q565" s="53" t="str">
        <f t="shared" si="145"/>
        <v>1</v>
      </c>
      <c r="R565" s="53">
        <f t="shared" si="140"/>
        <v>1</v>
      </c>
      <c r="S565" s="53" t="str">
        <f t="shared" si="146"/>
        <v>0</v>
      </c>
      <c r="T565" s="53">
        <f t="shared" si="141"/>
        <v>0</v>
      </c>
      <c r="U565" s="53" t="str">
        <f t="shared" si="147"/>
        <v>0</v>
      </c>
      <c r="V565" s="53">
        <f t="shared" si="142"/>
        <v>0</v>
      </c>
      <c r="W565" s="53" t="str">
        <f t="shared" si="148"/>
        <v>0</v>
      </c>
      <c r="X565" s="53">
        <f t="shared" si="143"/>
        <v>0</v>
      </c>
      <c r="Y565" s="53" t="str">
        <f t="shared" si="149"/>
        <v>0</v>
      </c>
      <c r="Z565" s="53">
        <f t="shared" si="144"/>
        <v>0</v>
      </c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92"/>
      <c r="B566" s="59"/>
      <c r="C566" s="87"/>
      <c r="D566" s="91"/>
      <c r="E566" s="42"/>
      <c r="F566" s="51"/>
      <c r="G566" s="42"/>
      <c r="H566" s="51"/>
      <c r="I566" s="42"/>
      <c r="J566" s="51"/>
      <c r="K566" s="42"/>
      <c r="L566" s="51"/>
      <c r="M566" s="55"/>
      <c r="N566" s="58"/>
      <c r="O566" s="59">
        <v>260</v>
      </c>
      <c r="Q566" s="53" t="str">
        <f t="shared" si="145"/>
        <v>1</v>
      </c>
      <c r="R566" s="53">
        <f t="shared" si="140"/>
        <v>1</v>
      </c>
      <c r="S566" s="53" t="str">
        <f t="shared" si="146"/>
        <v>0</v>
      </c>
      <c r="T566" s="53">
        <f t="shared" si="141"/>
        <v>0</v>
      </c>
      <c r="U566" s="53" t="str">
        <f t="shared" si="147"/>
        <v>0</v>
      </c>
      <c r="V566" s="53">
        <f t="shared" si="142"/>
        <v>0</v>
      </c>
      <c r="W566" s="53" t="str">
        <f t="shared" si="148"/>
        <v>0</v>
      </c>
      <c r="X566" s="53">
        <f t="shared" si="143"/>
        <v>0</v>
      </c>
      <c r="Y566" s="53" t="str">
        <f t="shared" si="149"/>
        <v>0</v>
      </c>
      <c r="Z566" s="53">
        <f t="shared" si="144"/>
        <v>0</v>
      </c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92"/>
      <c r="B567" s="59"/>
      <c r="C567" s="87"/>
      <c r="D567" s="91"/>
      <c r="E567" s="42"/>
      <c r="F567" s="51"/>
      <c r="G567" s="42"/>
      <c r="H567" s="51"/>
      <c r="I567" s="42"/>
      <c r="J567" s="51"/>
      <c r="K567" s="42"/>
      <c r="L567" s="51"/>
      <c r="M567" s="55"/>
      <c r="N567" s="58"/>
      <c r="O567" s="59">
        <v>260</v>
      </c>
      <c r="Q567" s="53" t="str">
        <f t="shared" si="145"/>
        <v>1</v>
      </c>
      <c r="R567" s="53">
        <f t="shared" si="140"/>
        <v>1</v>
      </c>
      <c r="S567" s="53" t="str">
        <f t="shared" si="146"/>
        <v>0</v>
      </c>
      <c r="T567" s="53">
        <f t="shared" si="141"/>
        <v>0</v>
      </c>
      <c r="U567" s="53" t="str">
        <f t="shared" si="147"/>
        <v>0</v>
      </c>
      <c r="V567" s="53">
        <f t="shared" si="142"/>
        <v>0</v>
      </c>
      <c r="W567" s="53" t="str">
        <f t="shared" si="148"/>
        <v>0</v>
      </c>
      <c r="X567" s="53">
        <f t="shared" si="143"/>
        <v>0</v>
      </c>
      <c r="Y567" s="53" t="str">
        <f t="shared" si="149"/>
        <v>0</v>
      </c>
      <c r="Z567" s="53">
        <f t="shared" si="144"/>
        <v>0</v>
      </c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92"/>
      <c r="B568" s="59"/>
      <c r="C568" s="87"/>
      <c r="D568" s="91"/>
      <c r="E568" s="42"/>
      <c r="F568" s="51"/>
      <c r="G568" s="42"/>
      <c r="H568" s="51"/>
      <c r="I568" s="42"/>
      <c r="J568" s="51"/>
      <c r="K568" s="42"/>
      <c r="L568" s="51"/>
      <c r="M568" s="55"/>
      <c r="N568" s="58"/>
      <c r="O568" s="59">
        <v>260</v>
      </c>
      <c r="Q568" s="53" t="str">
        <f t="shared" si="145"/>
        <v>1</v>
      </c>
      <c r="R568" s="53">
        <f t="shared" si="140"/>
        <v>1</v>
      </c>
      <c r="S568" s="53" t="str">
        <f t="shared" si="146"/>
        <v>0</v>
      </c>
      <c r="T568" s="53">
        <f t="shared" si="141"/>
        <v>0</v>
      </c>
      <c r="U568" s="53" t="str">
        <f t="shared" si="147"/>
        <v>0</v>
      </c>
      <c r="V568" s="53">
        <f t="shared" si="142"/>
        <v>0</v>
      </c>
      <c r="W568" s="53" t="str">
        <f t="shared" si="148"/>
        <v>0</v>
      </c>
      <c r="X568" s="53">
        <f t="shared" si="143"/>
        <v>0</v>
      </c>
      <c r="Y568" s="53" t="str">
        <f t="shared" si="149"/>
        <v>0</v>
      </c>
      <c r="Z568" s="53">
        <f t="shared" si="144"/>
        <v>0</v>
      </c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92"/>
      <c r="B569" s="59"/>
      <c r="C569" s="87"/>
      <c r="D569" s="91"/>
      <c r="E569" s="42"/>
      <c r="F569" s="51"/>
      <c r="G569" s="42"/>
      <c r="H569" s="51"/>
      <c r="I569" s="42"/>
      <c r="J569" s="51"/>
      <c r="K569" s="42"/>
      <c r="L569" s="51"/>
      <c r="M569" s="55"/>
      <c r="N569" s="58"/>
      <c r="O569" s="59">
        <v>260</v>
      </c>
      <c r="Q569" s="53" t="str">
        <f t="shared" si="145"/>
        <v>1</v>
      </c>
      <c r="R569" s="53">
        <f t="shared" si="140"/>
        <v>1</v>
      </c>
      <c r="S569" s="53" t="str">
        <f t="shared" si="146"/>
        <v>0</v>
      </c>
      <c r="T569" s="53">
        <f t="shared" si="141"/>
        <v>0</v>
      </c>
      <c r="U569" s="53" t="str">
        <f t="shared" si="147"/>
        <v>0</v>
      </c>
      <c r="V569" s="53">
        <f t="shared" si="142"/>
        <v>0</v>
      </c>
      <c r="W569" s="53" t="str">
        <f t="shared" si="148"/>
        <v>0</v>
      </c>
      <c r="X569" s="53">
        <f t="shared" si="143"/>
        <v>0</v>
      </c>
      <c r="Y569" s="53" t="str">
        <f t="shared" si="149"/>
        <v>0</v>
      </c>
      <c r="Z569" s="53">
        <f t="shared" si="144"/>
        <v>0</v>
      </c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92"/>
      <c r="B570" s="59"/>
      <c r="C570" s="87"/>
      <c r="D570" s="91"/>
      <c r="E570" s="42"/>
      <c r="F570" s="51"/>
      <c r="G570" s="42"/>
      <c r="H570" s="51"/>
      <c r="I570" s="42"/>
      <c r="J570" s="51"/>
      <c r="K570" s="42"/>
      <c r="L570" s="51"/>
      <c r="M570" s="55"/>
      <c r="N570" s="58"/>
      <c r="O570" s="59">
        <v>260</v>
      </c>
      <c r="Q570" s="53" t="str">
        <f t="shared" si="145"/>
        <v>1</v>
      </c>
      <c r="R570" s="53">
        <f t="shared" si="140"/>
        <v>1</v>
      </c>
      <c r="S570" s="53" t="str">
        <f t="shared" si="146"/>
        <v>0</v>
      </c>
      <c r="T570" s="53">
        <f t="shared" si="141"/>
        <v>0</v>
      </c>
      <c r="U570" s="53" t="str">
        <f t="shared" si="147"/>
        <v>0</v>
      </c>
      <c r="V570" s="53">
        <f t="shared" si="142"/>
        <v>0</v>
      </c>
      <c r="W570" s="53" t="str">
        <f t="shared" si="148"/>
        <v>0</v>
      </c>
      <c r="X570" s="53">
        <f t="shared" si="143"/>
        <v>0</v>
      </c>
      <c r="Y570" s="53" t="str">
        <f t="shared" si="149"/>
        <v>0</v>
      </c>
      <c r="Z570" s="53">
        <f t="shared" si="144"/>
        <v>0</v>
      </c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92"/>
      <c r="B571" s="59"/>
      <c r="C571" s="87"/>
      <c r="D571" s="91"/>
      <c r="E571" s="42"/>
      <c r="F571" s="51"/>
      <c r="G571" s="42"/>
      <c r="H571" s="51"/>
      <c r="I571" s="42"/>
      <c r="J571" s="51"/>
      <c r="K571" s="42"/>
      <c r="L571" s="51"/>
      <c r="M571" s="55"/>
      <c r="N571" s="58"/>
      <c r="O571" s="59">
        <v>260</v>
      </c>
      <c r="Q571" s="53" t="str">
        <f t="shared" si="145"/>
        <v>1</v>
      </c>
      <c r="R571" s="53">
        <f t="shared" si="140"/>
        <v>1</v>
      </c>
      <c r="S571" s="53" t="str">
        <f t="shared" si="146"/>
        <v>0</v>
      </c>
      <c r="T571" s="53">
        <f t="shared" si="141"/>
        <v>0</v>
      </c>
      <c r="U571" s="53" t="str">
        <f t="shared" si="147"/>
        <v>0</v>
      </c>
      <c r="V571" s="53">
        <f t="shared" si="142"/>
        <v>0</v>
      </c>
      <c r="W571" s="53" t="str">
        <f t="shared" si="148"/>
        <v>0</v>
      </c>
      <c r="X571" s="53">
        <f t="shared" si="143"/>
        <v>0</v>
      </c>
      <c r="Y571" s="53" t="str">
        <f t="shared" si="149"/>
        <v>0</v>
      </c>
      <c r="Z571" s="53">
        <f t="shared" si="144"/>
        <v>0</v>
      </c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92"/>
      <c r="B572" s="59"/>
      <c r="C572" s="87"/>
      <c r="D572" s="91"/>
      <c r="E572" s="42"/>
      <c r="F572" s="51"/>
      <c r="G572" s="42"/>
      <c r="H572" s="51"/>
      <c r="I572" s="42"/>
      <c r="J572" s="51"/>
      <c r="K572" s="42"/>
      <c r="L572" s="51"/>
      <c r="M572" s="55"/>
      <c r="N572" s="58"/>
      <c r="O572" s="59">
        <v>260</v>
      </c>
      <c r="Q572" s="53" t="str">
        <f t="shared" si="145"/>
        <v>1</v>
      </c>
      <c r="R572" s="53">
        <f t="shared" si="140"/>
        <v>1</v>
      </c>
      <c r="S572" s="53" t="str">
        <f t="shared" si="146"/>
        <v>0</v>
      </c>
      <c r="T572" s="53">
        <f t="shared" si="141"/>
        <v>0</v>
      </c>
      <c r="U572" s="53" t="str">
        <f t="shared" si="147"/>
        <v>0</v>
      </c>
      <c r="V572" s="53">
        <f t="shared" si="142"/>
        <v>0</v>
      </c>
      <c r="W572" s="53" t="str">
        <f t="shared" si="148"/>
        <v>0</v>
      </c>
      <c r="X572" s="53">
        <f t="shared" si="143"/>
        <v>0</v>
      </c>
      <c r="Y572" s="53" t="str">
        <f t="shared" si="149"/>
        <v>0</v>
      </c>
      <c r="Z572" s="53">
        <f t="shared" si="144"/>
        <v>0</v>
      </c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92"/>
      <c r="B573" s="59"/>
      <c r="C573" s="87"/>
      <c r="D573" s="91"/>
      <c r="E573" s="42"/>
      <c r="F573" s="51"/>
      <c r="G573" s="42"/>
      <c r="H573" s="51"/>
      <c r="I573" s="42"/>
      <c r="J573" s="51"/>
      <c r="K573" s="42"/>
      <c r="L573" s="51"/>
      <c r="M573" s="55"/>
      <c r="N573" s="58"/>
      <c r="O573" s="59">
        <v>260</v>
      </c>
      <c r="Q573" s="53" t="str">
        <f t="shared" si="145"/>
        <v>1</v>
      </c>
      <c r="R573" s="53">
        <f t="shared" si="140"/>
        <v>1</v>
      </c>
      <c r="S573" s="53" t="str">
        <f t="shared" si="146"/>
        <v>0</v>
      </c>
      <c r="T573" s="53">
        <f t="shared" si="141"/>
        <v>0</v>
      </c>
      <c r="U573" s="53" t="str">
        <f t="shared" si="147"/>
        <v>0</v>
      </c>
      <c r="V573" s="53">
        <f t="shared" si="142"/>
        <v>0</v>
      </c>
      <c r="W573" s="53" t="str">
        <f t="shared" si="148"/>
        <v>0</v>
      </c>
      <c r="X573" s="53">
        <f t="shared" si="143"/>
        <v>0</v>
      </c>
      <c r="Y573" s="53" t="str">
        <f t="shared" si="149"/>
        <v>0</v>
      </c>
      <c r="Z573" s="53">
        <f t="shared" si="144"/>
        <v>0</v>
      </c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92"/>
      <c r="B574" s="59"/>
      <c r="C574" s="87"/>
      <c r="D574" s="91"/>
      <c r="E574" s="42"/>
      <c r="F574" s="51"/>
      <c r="G574" s="42"/>
      <c r="H574" s="51"/>
      <c r="I574" s="42"/>
      <c r="J574" s="51"/>
      <c r="K574" s="42"/>
      <c r="L574" s="51"/>
      <c r="M574" s="55"/>
      <c r="N574" s="58"/>
      <c r="O574" s="59">
        <v>260</v>
      </c>
      <c r="Q574" s="53" t="str">
        <f t="shared" si="145"/>
        <v>1</v>
      </c>
      <c r="R574" s="53">
        <f t="shared" si="140"/>
        <v>1</v>
      </c>
      <c r="S574" s="53" t="str">
        <f t="shared" si="146"/>
        <v>0</v>
      </c>
      <c r="T574" s="53">
        <f t="shared" si="141"/>
        <v>0</v>
      </c>
      <c r="U574" s="53" t="str">
        <f t="shared" si="147"/>
        <v>0</v>
      </c>
      <c r="V574" s="53">
        <f t="shared" si="142"/>
        <v>0</v>
      </c>
      <c r="W574" s="53" t="str">
        <f t="shared" si="148"/>
        <v>0</v>
      </c>
      <c r="X574" s="53">
        <f t="shared" si="143"/>
        <v>0</v>
      </c>
      <c r="Y574" s="53" t="str">
        <f t="shared" si="149"/>
        <v>0</v>
      </c>
      <c r="Z574" s="53">
        <f t="shared" si="144"/>
        <v>0</v>
      </c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92"/>
      <c r="B575" s="59"/>
      <c r="C575" s="87"/>
      <c r="D575" s="91"/>
      <c r="E575" s="42"/>
      <c r="F575" s="51"/>
      <c r="G575" s="42"/>
      <c r="H575" s="51"/>
      <c r="I575" s="42"/>
      <c r="J575" s="51"/>
      <c r="K575" s="42"/>
      <c r="L575" s="51"/>
      <c r="M575" s="55"/>
      <c r="N575" s="58"/>
      <c r="O575" s="59">
        <v>260</v>
      </c>
      <c r="Q575" s="53" t="str">
        <f t="shared" si="145"/>
        <v>1</v>
      </c>
      <c r="R575" s="53">
        <f t="shared" si="140"/>
        <v>1</v>
      </c>
      <c r="S575" s="53" t="str">
        <f t="shared" si="146"/>
        <v>0</v>
      </c>
      <c r="T575" s="53">
        <f t="shared" si="141"/>
        <v>0</v>
      </c>
      <c r="U575" s="53" t="str">
        <f t="shared" si="147"/>
        <v>0</v>
      </c>
      <c r="V575" s="53">
        <f t="shared" si="142"/>
        <v>0</v>
      </c>
      <c r="W575" s="53" t="str">
        <f t="shared" si="148"/>
        <v>0</v>
      </c>
      <c r="X575" s="53">
        <f t="shared" si="143"/>
        <v>0</v>
      </c>
      <c r="Y575" s="53" t="str">
        <f t="shared" si="149"/>
        <v>0</v>
      </c>
      <c r="Z575" s="53">
        <f t="shared" si="144"/>
        <v>0</v>
      </c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92"/>
      <c r="B576" s="59"/>
      <c r="C576" s="87"/>
      <c r="D576" s="91"/>
      <c r="E576" s="42"/>
      <c r="F576" s="51"/>
      <c r="G576" s="42"/>
      <c r="H576" s="51"/>
      <c r="I576" s="42"/>
      <c r="J576" s="51"/>
      <c r="K576" s="42"/>
      <c r="L576" s="51"/>
      <c r="M576" s="55"/>
      <c r="N576" s="58"/>
      <c r="O576" s="59">
        <v>260</v>
      </c>
      <c r="Q576" s="53" t="str">
        <f t="shared" si="145"/>
        <v>1</v>
      </c>
      <c r="R576" s="53">
        <f t="shared" si="140"/>
        <v>1</v>
      </c>
      <c r="S576" s="53" t="str">
        <f t="shared" si="146"/>
        <v>0</v>
      </c>
      <c r="T576" s="53">
        <f t="shared" si="141"/>
        <v>0</v>
      </c>
      <c r="U576" s="53" t="str">
        <f t="shared" si="147"/>
        <v>0</v>
      </c>
      <c r="V576" s="53">
        <f t="shared" si="142"/>
        <v>0</v>
      </c>
      <c r="W576" s="53" t="str">
        <f t="shared" si="148"/>
        <v>0</v>
      </c>
      <c r="X576" s="53">
        <f t="shared" si="143"/>
        <v>0</v>
      </c>
      <c r="Y576" s="53" t="str">
        <f t="shared" si="149"/>
        <v>0</v>
      </c>
      <c r="Z576" s="53">
        <f t="shared" si="144"/>
        <v>0</v>
      </c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92"/>
      <c r="B577" s="59"/>
      <c r="C577" s="87"/>
      <c r="D577" s="91"/>
      <c r="E577" s="42"/>
      <c r="F577" s="51"/>
      <c r="G577" s="42"/>
      <c r="H577" s="51"/>
      <c r="I577" s="42"/>
      <c r="J577" s="51"/>
      <c r="K577" s="42"/>
      <c r="L577" s="51"/>
      <c r="M577" s="55"/>
      <c r="N577" s="58"/>
      <c r="O577" s="59">
        <v>260</v>
      </c>
      <c r="Q577" s="53" t="str">
        <f t="shared" si="145"/>
        <v>1</v>
      </c>
      <c r="R577" s="53">
        <f t="shared" si="140"/>
        <v>1</v>
      </c>
      <c r="S577" s="53" t="str">
        <f t="shared" si="146"/>
        <v>0</v>
      </c>
      <c r="T577" s="53">
        <f t="shared" si="141"/>
        <v>0</v>
      </c>
      <c r="U577" s="53" t="str">
        <f t="shared" si="147"/>
        <v>0</v>
      </c>
      <c r="V577" s="53">
        <f t="shared" si="142"/>
        <v>0</v>
      </c>
      <c r="W577" s="53" t="str">
        <f t="shared" si="148"/>
        <v>0</v>
      </c>
      <c r="X577" s="53">
        <f t="shared" si="143"/>
        <v>0</v>
      </c>
      <c r="Y577" s="53" t="str">
        <f t="shared" si="149"/>
        <v>0</v>
      </c>
      <c r="Z577" s="53">
        <f t="shared" si="144"/>
        <v>0</v>
      </c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92"/>
      <c r="B578" s="59"/>
      <c r="C578" s="87"/>
      <c r="D578" s="91"/>
      <c r="E578" s="42"/>
      <c r="F578" s="51"/>
      <c r="G578" s="42"/>
      <c r="H578" s="51"/>
      <c r="I578" s="42"/>
      <c r="J578" s="51"/>
      <c r="K578" s="42"/>
      <c r="L578" s="51"/>
      <c r="M578" s="55"/>
      <c r="N578" s="58"/>
      <c r="O578" s="59">
        <v>260</v>
      </c>
      <c r="Q578" s="53" t="str">
        <f t="shared" si="145"/>
        <v>1</v>
      </c>
      <c r="R578" s="53">
        <f t="shared" si="140"/>
        <v>1</v>
      </c>
      <c r="S578" s="53" t="str">
        <f t="shared" si="146"/>
        <v>0</v>
      </c>
      <c r="T578" s="53">
        <f t="shared" si="141"/>
        <v>0</v>
      </c>
      <c r="U578" s="53" t="str">
        <f t="shared" si="147"/>
        <v>0</v>
      </c>
      <c r="V578" s="53">
        <f t="shared" si="142"/>
        <v>0</v>
      </c>
      <c r="W578" s="53" t="str">
        <f t="shared" si="148"/>
        <v>0</v>
      </c>
      <c r="X578" s="53">
        <f t="shared" si="143"/>
        <v>0</v>
      </c>
      <c r="Y578" s="53" t="str">
        <f t="shared" si="149"/>
        <v>0</v>
      </c>
      <c r="Z578" s="53">
        <f t="shared" si="144"/>
        <v>0</v>
      </c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92"/>
      <c r="B579" s="59"/>
      <c r="C579" s="87"/>
      <c r="D579" s="91"/>
      <c r="E579" s="42"/>
      <c r="F579" s="51"/>
      <c r="G579" s="42"/>
      <c r="H579" s="51"/>
      <c r="I579" s="42"/>
      <c r="J579" s="51"/>
      <c r="K579" s="42"/>
      <c r="L579" s="51"/>
      <c r="M579" s="55"/>
      <c r="N579" s="58"/>
      <c r="O579" s="59">
        <v>260</v>
      </c>
      <c r="Q579" s="53" t="str">
        <f t="shared" si="145"/>
        <v>1</v>
      </c>
      <c r="R579" s="53">
        <f t="shared" si="140"/>
        <v>1</v>
      </c>
      <c r="S579" s="53" t="str">
        <f t="shared" si="146"/>
        <v>0</v>
      </c>
      <c r="T579" s="53">
        <f t="shared" si="141"/>
        <v>0</v>
      </c>
      <c r="U579" s="53" t="str">
        <f t="shared" si="147"/>
        <v>0</v>
      </c>
      <c r="V579" s="53">
        <f t="shared" si="142"/>
        <v>0</v>
      </c>
      <c r="W579" s="53" t="str">
        <f t="shared" si="148"/>
        <v>0</v>
      </c>
      <c r="X579" s="53">
        <f t="shared" si="143"/>
        <v>0</v>
      </c>
      <c r="Y579" s="53" t="str">
        <f t="shared" si="149"/>
        <v>0</v>
      </c>
      <c r="Z579" s="53">
        <f t="shared" si="144"/>
        <v>0</v>
      </c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92"/>
      <c r="B580" s="59"/>
      <c r="C580" s="87"/>
      <c r="D580" s="91"/>
      <c r="E580" s="42"/>
      <c r="F580" s="51"/>
      <c r="G580" s="42"/>
      <c r="H580" s="51"/>
      <c r="I580" s="42"/>
      <c r="J580" s="51"/>
      <c r="K580" s="42"/>
      <c r="L580" s="51"/>
      <c r="M580" s="55"/>
      <c r="N580" s="58"/>
      <c r="O580" s="59">
        <v>260</v>
      </c>
      <c r="Q580" s="53" t="str">
        <f t="shared" si="145"/>
        <v>1</v>
      </c>
      <c r="R580" s="53">
        <f t="shared" si="140"/>
        <v>1</v>
      </c>
      <c r="S580" s="53" t="str">
        <f t="shared" si="146"/>
        <v>0</v>
      </c>
      <c r="T580" s="53">
        <f t="shared" si="141"/>
        <v>0</v>
      </c>
      <c r="U580" s="53" t="str">
        <f t="shared" si="147"/>
        <v>0</v>
      </c>
      <c r="V580" s="53">
        <f t="shared" si="142"/>
        <v>0</v>
      </c>
      <c r="W580" s="53" t="str">
        <f t="shared" si="148"/>
        <v>0</v>
      </c>
      <c r="X580" s="53">
        <f t="shared" si="143"/>
        <v>0</v>
      </c>
      <c r="Y580" s="53" t="str">
        <f t="shared" si="149"/>
        <v>0</v>
      </c>
      <c r="Z580" s="53">
        <f t="shared" si="144"/>
        <v>0</v>
      </c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92"/>
      <c r="B581" s="59"/>
      <c r="C581" s="87"/>
      <c r="D581" s="91"/>
      <c r="E581" s="42"/>
      <c r="F581" s="51"/>
      <c r="G581" s="42"/>
      <c r="H581" s="51"/>
      <c r="I581" s="42"/>
      <c r="J581" s="51"/>
      <c r="K581" s="42"/>
      <c r="L581" s="51"/>
      <c r="M581" s="55"/>
      <c r="N581" s="58"/>
      <c r="O581" s="59">
        <v>260</v>
      </c>
      <c r="Q581" s="53" t="str">
        <f t="shared" si="145"/>
        <v>1</v>
      </c>
      <c r="R581" s="53">
        <f t="shared" si="140"/>
        <v>1</v>
      </c>
      <c r="S581" s="53" t="str">
        <f t="shared" si="146"/>
        <v>0</v>
      </c>
      <c r="T581" s="53">
        <f t="shared" si="141"/>
        <v>0</v>
      </c>
      <c r="U581" s="53" t="str">
        <f t="shared" si="147"/>
        <v>0</v>
      </c>
      <c r="V581" s="53">
        <f t="shared" si="142"/>
        <v>0</v>
      </c>
      <c r="W581" s="53" t="str">
        <f t="shared" si="148"/>
        <v>0</v>
      </c>
      <c r="X581" s="53">
        <f t="shared" si="143"/>
        <v>0</v>
      </c>
      <c r="Y581" s="53" t="str">
        <f t="shared" si="149"/>
        <v>0</v>
      </c>
      <c r="Z581" s="53">
        <f t="shared" si="144"/>
        <v>0</v>
      </c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92"/>
      <c r="B582" s="59"/>
      <c r="C582" s="87"/>
      <c r="D582" s="91"/>
      <c r="E582" s="42"/>
      <c r="F582" s="51"/>
      <c r="G582" s="42"/>
      <c r="H582" s="51"/>
      <c r="I582" s="42"/>
      <c r="J582" s="51"/>
      <c r="K582" s="42"/>
      <c r="L582" s="51"/>
      <c r="M582" s="55"/>
      <c r="N582" s="58"/>
      <c r="O582" s="59">
        <v>260</v>
      </c>
      <c r="Q582" s="53" t="str">
        <f t="shared" si="145"/>
        <v>1</v>
      </c>
      <c r="R582" s="53">
        <f t="shared" si="140"/>
        <v>1</v>
      </c>
      <c r="S582" s="53" t="str">
        <f t="shared" si="146"/>
        <v>0</v>
      </c>
      <c r="T582" s="53">
        <f t="shared" si="141"/>
        <v>0</v>
      </c>
      <c r="U582" s="53" t="str">
        <f t="shared" si="147"/>
        <v>0</v>
      </c>
      <c r="V582" s="53">
        <f t="shared" si="142"/>
        <v>0</v>
      </c>
      <c r="W582" s="53" t="str">
        <f t="shared" si="148"/>
        <v>0</v>
      </c>
      <c r="X582" s="53">
        <f t="shared" si="143"/>
        <v>0</v>
      </c>
      <c r="Y582" s="53" t="str">
        <f t="shared" si="149"/>
        <v>0</v>
      </c>
      <c r="Z582" s="53">
        <f t="shared" si="144"/>
        <v>0</v>
      </c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92"/>
      <c r="B583" s="59"/>
      <c r="C583" s="87"/>
      <c r="D583" s="91"/>
      <c r="E583" s="42"/>
      <c r="F583" s="51"/>
      <c r="G583" s="42"/>
      <c r="H583" s="51"/>
      <c r="I583" s="42"/>
      <c r="J583" s="51"/>
      <c r="K583" s="42"/>
      <c r="L583" s="51"/>
      <c r="M583" s="55"/>
      <c r="N583" s="58"/>
      <c r="O583" s="59">
        <v>260</v>
      </c>
      <c r="Q583" s="53" t="str">
        <f t="shared" si="145"/>
        <v>1</v>
      </c>
      <c r="R583" s="53">
        <f t="shared" si="140"/>
        <v>1</v>
      </c>
      <c r="S583" s="53" t="str">
        <f t="shared" si="146"/>
        <v>0</v>
      </c>
      <c r="T583" s="53">
        <f t="shared" si="141"/>
        <v>0</v>
      </c>
      <c r="U583" s="53" t="str">
        <f t="shared" si="147"/>
        <v>0</v>
      </c>
      <c r="V583" s="53">
        <f t="shared" si="142"/>
        <v>0</v>
      </c>
      <c r="W583" s="53" t="str">
        <f t="shared" si="148"/>
        <v>0</v>
      </c>
      <c r="X583" s="53">
        <f t="shared" si="143"/>
        <v>0</v>
      </c>
      <c r="Y583" s="53" t="str">
        <f t="shared" si="149"/>
        <v>0</v>
      </c>
      <c r="Z583" s="53">
        <f t="shared" si="144"/>
        <v>0</v>
      </c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92"/>
      <c r="B584" s="59"/>
      <c r="C584" s="87"/>
      <c r="D584" s="91"/>
      <c r="E584" s="42"/>
      <c r="F584" s="51"/>
      <c r="G584" s="42"/>
      <c r="H584" s="51"/>
      <c r="I584" s="42"/>
      <c r="J584" s="51"/>
      <c r="K584" s="42"/>
      <c r="L584" s="51"/>
      <c r="M584" s="55"/>
      <c r="N584" s="58"/>
      <c r="O584" s="59">
        <v>260</v>
      </c>
      <c r="Q584" s="53" t="str">
        <f t="shared" si="145"/>
        <v>1</v>
      </c>
      <c r="R584" s="53">
        <f t="shared" si="140"/>
        <v>1</v>
      </c>
      <c r="S584" s="53" t="str">
        <f t="shared" si="146"/>
        <v>0</v>
      </c>
      <c r="T584" s="53">
        <f t="shared" si="141"/>
        <v>0</v>
      </c>
      <c r="U584" s="53" t="str">
        <f t="shared" si="147"/>
        <v>0</v>
      </c>
      <c r="V584" s="53">
        <f t="shared" si="142"/>
        <v>0</v>
      </c>
      <c r="W584" s="53" t="str">
        <f t="shared" si="148"/>
        <v>0</v>
      </c>
      <c r="X584" s="53">
        <f t="shared" si="143"/>
        <v>0</v>
      </c>
      <c r="Y584" s="53" t="str">
        <f t="shared" si="149"/>
        <v>0</v>
      </c>
      <c r="Z584" s="53">
        <f t="shared" si="144"/>
        <v>0</v>
      </c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92"/>
      <c r="B585" s="59"/>
      <c r="C585" s="87"/>
      <c r="D585" s="91"/>
      <c r="E585" s="42"/>
      <c r="F585" s="51"/>
      <c r="G585" s="42"/>
      <c r="H585" s="51"/>
      <c r="I585" s="42"/>
      <c r="J585" s="51"/>
      <c r="K585" s="42"/>
      <c r="L585" s="51"/>
      <c r="M585" s="55"/>
      <c r="N585" s="58"/>
      <c r="O585" s="59">
        <v>260</v>
      </c>
      <c r="Q585" s="53" t="str">
        <f t="shared" si="145"/>
        <v>1</v>
      </c>
      <c r="R585" s="53">
        <f t="shared" si="140"/>
        <v>1</v>
      </c>
      <c r="S585" s="53" t="str">
        <f t="shared" si="146"/>
        <v>0</v>
      </c>
      <c r="T585" s="53">
        <f t="shared" si="141"/>
        <v>0</v>
      </c>
      <c r="U585" s="53" t="str">
        <f t="shared" si="147"/>
        <v>0</v>
      </c>
      <c r="V585" s="53">
        <f t="shared" si="142"/>
        <v>0</v>
      </c>
      <c r="W585" s="53" t="str">
        <f t="shared" si="148"/>
        <v>0</v>
      </c>
      <c r="X585" s="53">
        <f t="shared" si="143"/>
        <v>0</v>
      </c>
      <c r="Y585" s="53" t="str">
        <f t="shared" si="149"/>
        <v>0</v>
      </c>
      <c r="Z585" s="53">
        <f t="shared" si="144"/>
        <v>0</v>
      </c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92"/>
      <c r="B586" s="59"/>
      <c r="C586" s="87"/>
      <c r="D586" s="91"/>
      <c r="E586" s="42"/>
      <c r="F586" s="51"/>
      <c r="G586" s="42"/>
      <c r="H586" s="51"/>
      <c r="I586" s="42"/>
      <c r="J586" s="51"/>
      <c r="K586" s="42"/>
      <c r="L586" s="51"/>
      <c r="M586" s="55"/>
      <c r="N586" s="58"/>
      <c r="O586" s="59">
        <v>260</v>
      </c>
      <c r="Q586" s="53" t="str">
        <f t="shared" si="145"/>
        <v>1</v>
      </c>
      <c r="R586" s="53">
        <f t="shared" si="140"/>
        <v>1</v>
      </c>
      <c r="S586" s="53" t="str">
        <f t="shared" si="146"/>
        <v>0</v>
      </c>
      <c r="T586" s="53">
        <f t="shared" si="141"/>
        <v>0</v>
      </c>
      <c r="U586" s="53" t="str">
        <f t="shared" si="147"/>
        <v>0</v>
      </c>
      <c r="V586" s="53">
        <f t="shared" si="142"/>
        <v>0</v>
      </c>
      <c r="W586" s="53" t="str">
        <f t="shared" si="148"/>
        <v>0</v>
      </c>
      <c r="X586" s="53">
        <f t="shared" si="143"/>
        <v>0</v>
      </c>
      <c r="Y586" s="53" t="str">
        <f t="shared" si="149"/>
        <v>0</v>
      </c>
      <c r="Z586" s="53">
        <f t="shared" si="144"/>
        <v>0</v>
      </c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92"/>
      <c r="B587" s="59"/>
      <c r="C587" s="87"/>
      <c r="D587" s="91"/>
      <c r="E587" s="42"/>
      <c r="F587" s="51"/>
      <c r="G587" s="42"/>
      <c r="H587" s="51"/>
      <c r="I587" s="42"/>
      <c r="J587" s="51"/>
      <c r="K587" s="42"/>
      <c r="L587" s="51"/>
      <c r="M587" s="55"/>
      <c r="N587" s="58"/>
      <c r="O587" s="59">
        <v>260</v>
      </c>
      <c r="Q587" s="53" t="str">
        <f t="shared" si="145"/>
        <v>1</v>
      </c>
      <c r="R587" s="53">
        <f t="shared" si="140"/>
        <v>1</v>
      </c>
      <c r="S587" s="53" t="str">
        <f t="shared" si="146"/>
        <v>0</v>
      </c>
      <c r="T587" s="53">
        <f t="shared" si="141"/>
        <v>0</v>
      </c>
      <c r="U587" s="53" t="str">
        <f t="shared" si="147"/>
        <v>0</v>
      </c>
      <c r="V587" s="53">
        <f t="shared" si="142"/>
        <v>0</v>
      </c>
      <c r="W587" s="53" t="str">
        <f t="shared" si="148"/>
        <v>0</v>
      </c>
      <c r="X587" s="53">
        <f t="shared" si="143"/>
        <v>0</v>
      </c>
      <c r="Y587" s="53" t="str">
        <f t="shared" si="149"/>
        <v>0</v>
      </c>
      <c r="Z587" s="53">
        <f t="shared" si="144"/>
        <v>0</v>
      </c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92"/>
      <c r="B588" s="59"/>
      <c r="C588" s="87"/>
      <c r="D588" s="91"/>
      <c r="E588" s="42"/>
      <c r="F588" s="51"/>
      <c r="G588" s="42"/>
      <c r="H588" s="51"/>
      <c r="I588" s="42"/>
      <c r="J588" s="51"/>
      <c r="K588" s="42"/>
      <c r="L588" s="51"/>
      <c r="M588" s="55"/>
      <c r="N588" s="58"/>
      <c r="O588" s="59">
        <v>260</v>
      </c>
      <c r="Q588" s="53" t="str">
        <f t="shared" si="145"/>
        <v>1</v>
      </c>
      <c r="R588" s="53">
        <f t="shared" si="140"/>
        <v>1</v>
      </c>
      <c r="S588" s="53" t="str">
        <f t="shared" si="146"/>
        <v>0</v>
      </c>
      <c r="T588" s="53">
        <f t="shared" si="141"/>
        <v>0</v>
      </c>
      <c r="U588" s="53" t="str">
        <f t="shared" si="147"/>
        <v>0</v>
      </c>
      <c r="V588" s="53">
        <f t="shared" si="142"/>
        <v>0</v>
      </c>
      <c r="W588" s="53" t="str">
        <f t="shared" si="148"/>
        <v>0</v>
      </c>
      <c r="X588" s="53">
        <f t="shared" si="143"/>
        <v>0</v>
      </c>
      <c r="Y588" s="53" t="str">
        <f t="shared" si="149"/>
        <v>0</v>
      </c>
      <c r="Z588" s="53">
        <f t="shared" si="144"/>
        <v>0</v>
      </c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92"/>
      <c r="B589" s="59"/>
      <c r="C589" s="87"/>
      <c r="D589" s="91"/>
      <c r="E589" s="42"/>
      <c r="F589" s="51"/>
      <c r="G589" s="42"/>
      <c r="H589" s="51"/>
      <c r="I589" s="42"/>
      <c r="J589" s="51"/>
      <c r="K589" s="42"/>
      <c r="L589" s="51"/>
      <c r="M589" s="55"/>
      <c r="N589" s="58"/>
      <c r="O589" s="59">
        <v>260</v>
      </c>
      <c r="Q589" s="53" t="str">
        <f t="shared" si="145"/>
        <v>1</v>
      </c>
      <c r="R589" s="53">
        <f t="shared" ref="R589:R652" si="150">Q589*1</f>
        <v>1</v>
      </c>
      <c r="S589" s="53" t="str">
        <f t="shared" si="146"/>
        <v>0</v>
      </c>
      <c r="T589" s="53">
        <f t="shared" ref="T589:T652" si="151">S589*1</f>
        <v>0</v>
      </c>
      <c r="U589" s="53" t="str">
        <f t="shared" si="147"/>
        <v>0</v>
      </c>
      <c r="V589" s="53">
        <f t="shared" ref="V589:V652" si="152">U589*1</f>
        <v>0</v>
      </c>
      <c r="W589" s="53" t="str">
        <f t="shared" si="148"/>
        <v>0</v>
      </c>
      <c r="X589" s="53">
        <f t="shared" ref="X589:X652" si="153">W589*1</f>
        <v>0</v>
      </c>
      <c r="Y589" s="53" t="str">
        <f t="shared" si="149"/>
        <v>0</v>
      </c>
      <c r="Z589" s="53">
        <f t="shared" ref="Z589:Z652" si="154">Y589*1</f>
        <v>0</v>
      </c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92"/>
      <c r="B590" s="59"/>
      <c r="C590" s="87"/>
      <c r="D590" s="91"/>
      <c r="E590" s="42"/>
      <c r="F590" s="51"/>
      <c r="G590" s="42"/>
      <c r="H590" s="51"/>
      <c r="I590" s="42"/>
      <c r="J590" s="51"/>
      <c r="K590" s="42"/>
      <c r="L590" s="51"/>
      <c r="M590" s="55"/>
      <c r="N590" s="58"/>
      <c r="O590" s="59">
        <v>260</v>
      </c>
      <c r="Q590" s="53" t="str">
        <f t="shared" ref="Q590:Q653" si="155">IF(AND(N590&lt;40.5,N590&gt;=0),"1","0")</f>
        <v>1</v>
      </c>
      <c r="R590" s="53">
        <f t="shared" si="150"/>
        <v>1</v>
      </c>
      <c r="S590" s="53" t="str">
        <f t="shared" ref="S590:S653" si="156">IF(AND(N590&lt;80.5,N590&gt;=40.5),"1","0")</f>
        <v>0</v>
      </c>
      <c r="T590" s="53">
        <f t="shared" si="151"/>
        <v>0</v>
      </c>
      <c r="U590" s="53" t="str">
        <f t="shared" ref="U590:U653" si="157">IF(AND(N590&lt;120.5,N590&gt;=80.5),"1","0")</f>
        <v>0</v>
      </c>
      <c r="V590" s="53">
        <f t="shared" si="152"/>
        <v>0</v>
      </c>
      <c r="W590" s="53" t="str">
        <f t="shared" ref="W590:W653" si="158">IF(AND(N590&lt;200.5,N590&gt;=120.5),"1","0")</f>
        <v>0</v>
      </c>
      <c r="X590" s="53">
        <f t="shared" si="153"/>
        <v>0</v>
      </c>
      <c r="Y590" s="53" t="str">
        <f t="shared" ref="Y590:Y653" si="159">IF(AND(N590&lt;999,N590&gt;=200.5),"1","0")</f>
        <v>0</v>
      </c>
      <c r="Z590" s="53">
        <f t="shared" si="154"/>
        <v>0</v>
      </c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92"/>
      <c r="B591" s="59"/>
      <c r="C591" s="87"/>
      <c r="D591" s="91"/>
      <c r="E591" s="42"/>
      <c r="F591" s="51"/>
      <c r="G591" s="42"/>
      <c r="H591" s="51"/>
      <c r="I591" s="42"/>
      <c r="J591" s="51"/>
      <c r="K591" s="42"/>
      <c r="L591" s="51"/>
      <c r="M591" s="55"/>
      <c r="N591" s="58"/>
      <c r="O591" s="59">
        <v>260</v>
      </c>
      <c r="Q591" s="53" t="str">
        <f t="shared" si="155"/>
        <v>1</v>
      </c>
      <c r="R591" s="53">
        <f t="shared" si="150"/>
        <v>1</v>
      </c>
      <c r="S591" s="53" t="str">
        <f t="shared" si="156"/>
        <v>0</v>
      </c>
      <c r="T591" s="53">
        <f t="shared" si="151"/>
        <v>0</v>
      </c>
      <c r="U591" s="53" t="str">
        <f t="shared" si="157"/>
        <v>0</v>
      </c>
      <c r="V591" s="53">
        <f t="shared" si="152"/>
        <v>0</v>
      </c>
      <c r="W591" s="53" t="str">
        <f t="shared" si="158"/>
        <v>0</v>
      </c>
      <c r="X591" s="53">
        <f t="shared" si="153"/>
        <v>0</v>
      </c>
      <c r="Y591" s="53" t="str">
        <f t="shared" si="159"/>
        <v>0</v>
      </c>
      <c r="Z591" s="53">
        <f t="shared" si="154"/>
        <v>0</v>
      </c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92"/>
      <c r="B592" s="59"/>
      <c r="C592" s="87"/>
      <c r="D592" s="91"/>
      <c r="E592" s="42"/>
      <c r="F592" s="51"/>
      <c r="G592" s="42"/>
      <c r="H592" s="51"/>
      <c r="I592" s="42"/>
      <c r="J592" s="51"/>
      <c r="K592" s="42"/>
      <c r="L592" s="51"/>
      <c r="M592" s="55"/>
      <c r="N592" s="58"/>
      <c r="O592" s="59">
        <v>260</v>
      </c>
      <c r="Q592" s="53" t="str">
        <f t="shared" si="155"/>
        <v>1</v>
      </c>
      <c r="R592" s="53">
        <f t="shared" si="150"/>
        <v>1</v>
      </c>
      <c r="S592" s="53" t="str">
        <f t="shared" si="156"/>
        <v>0</v>
      </c>
      <c r="T592" s="53">
        <f t="shared" si="151"/>
        <v>0</v>
      </c>
      <c r="U592" s="53" t="str">
        <f t="shared" si="157"/>
        <v>0</v>
      </c>
      <c r="V592" s="53">
        <f t="shared" si="152"/>
        <v>0</v>
      </c>
      <c r="W592" s="53" t="str">
        <f t="shared" si="158"/>
        <v>0</v>
      </c>
      <c r="X592" s="53">
        <f t="shared" si="153"/>
        <v>0</v>
      </c>
      <c r="Y592" s="53" t="str">
        <f t="shared" si="159"/>
        <v>0</v>
      </c>
      <c r="Z592" s="53">
        <f t="shared" si="154"/>
        <v>0</v>
      </c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92"/>
      <c r="B593" s="59"/>
      <c r="C593" s="87"/>
      <c r="D593" s="91"/>
      <c r="E593" s="42"/>
      <c r="F593" s="51"/>
      <c r="G593" s="42"/>
      <c r="H593" s="51"/>
      <c r="I593" s="42"/>
      <c r="J593" s="51"/>
      <c r="K593" s="42"/>
      <c r="L593" s="51"/>
      <c r="M593" s="55"/>
      <c r="N593" s="58"/>
      <c r="O593" s="59">
        <v>260</v>
      </c>
      <c r="Q593" s="53" t="str">
        <f t="shared" si="155"/>
        <v>1</v>
      </c>
      <c r="R593" s="53">
        <f t="shared" si="150"/>
        <v>1</v>
      </c>
      <c r="S593" s="53" t="str">
        <f t="shared" si="156"/>
        <v>0</v>
      </c>
      <c r="T593" s="53">
        <f t="shared" si="151"/>
        <v>0</v>
      </c>
      <c r="U593" s="53" t="str">
        <f t="shared" si="157"/>
        <v>0</v>
      </c>
      <c r="V593" s="53">
        <f t="shared" si="152"/>
        <v>0</v>
      </c>
      <c r="W593" s="53" t="str">
        <f t="shared" si="158"/>
        <v>0</v>
      </c>
      <c r="X593" s="53">
        <f t="shared" si="153"/>
        <v>0</v>
      </c>
      <c r="Y593" s="53" t="str">
        <f t="shared" si="159"/>
        <v>0</v>
      </c>
      <c r="Z593" s="53">
        <f t="shared" si="154"/>
        <v>0</v>
      </c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92"/>
      <c r="B594" s="59"/>
      <c r="C594" s="87"/>
      <c r="D594" s="91"/>
      <c r="E594" s="42"/>
      <c r="F594" s="51"/>
      <c r="G594" s="42"/>
      <c r="H594" s="51"/>
      <c r="I594" s="42"/>
      <c r="J594" s="51"/>
      <c r="K594" s="42"/>
      <c r="L594" s="51"/>
      <c r="M594" s="55"/>
      <c r="N594" s="58"/>
      <c r="O594" s="59">
        <v>260</v>
      </c>
      <c r="Q594" s="53" t="str">
        <f t="shared" si="155"/>
        <v>1</v>
      </c>
      <c r="R594" s="53">
        <f t="shared" si="150"/>
        <v>1</v>
      </c>
      <c r="S594" s="53" t="str">
        <f t="shared" si="156"/>
        <v>0</v>
      </c>
      <c r="T594" s="53">
        <f t="shared" si="151"/>
        <v>0</v>
      </c>
      <c r="U594" s="53" t="str">
        <f t="shared" si="157"/>
        <v>0</v>
      </c>
      <c r="V594" s="53">
        <f t="shared" si="152"/>
        <v>0</v>
      </c>
      <c r="W594" s="53" t="str">
        <f t="shared" si="158"/>
        <v>0</v>
      </c>
      <c r="X594" s="53">
        <f t="shared" si="153"/>
        <v>0</v>
      </c>
      <c r="Y594" s="53" t="str">
        <f t="shared" si="159"/>
        <v>0</v>
      </c>
      <c r="Z594" s="53">
        <f t="shared" si="154"/>
        <v>0</v>
      </c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92"/>
      <c r="B595" s="59"/>
      <c r="C595" s="87"/>
      <c r="D595" s="91"/>
      <c r="E595" s="42"/>
      <c r="F595" s="51"/>
      <c r="G595" s="42"/>
      <c r="H595" s="51"/>
      <c r="I595" s="42"/>
      <c r="J595" s="51"/>
      <c r="K595" s="42"/>
      <c r="L595" s="51"/>
      <c r="M595" s="55"/>
      <c r="N595" s="58"/>
      <c r="O595" s="59">
        <v>260</v>
      </c>
      <c r="Q595" s="53" t="str">
        <f t="shared" si="155"/>
        <v>1</v>
      </c>
      <c r="R595" s="53">
        <f t="shared" si="150"/>
        <v>1</v>
      </c>
      <c r="S595" s="53" t="str">
        <f t="shared" si="156"/>
        <v>0</v>
      </c>
      <c r="T595" s="53">
        <f t="shared" si="151"/>
        <v>0</v>
      </c>
      <c r="U595" s="53" t="str">
        <f t="shared" si="157"/>
        <v>0</v>
      </c>
      <c r="V595" s="53">
        <f t="shared" si="152"/>
        <v>0</v>
      </c>
      <c r="W595" s="53" t="str">
        <f t="shared" si="158"/>
        <v>0</v>
      </c>
      <c r="X595" s="53">
        <f t="shared" si="153"/>
        <v>0</v>
      </c>
      <c r="Y595" s="53" t="str">
        <f t="shared" si="159"/>
        <v>0</v>
      </c>
      <c r="Z595" s="53">
        <f t="shared" si="154"/>
        <v>0</v>
      </c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92"/>
      <c r="B596" s="59"/>
      <c r="C596" s="87"/>
      <c r="D596" s="91"/>
      <c r="E596" s="42"/>
      <c r="F596" s="51"/>
      <c r="G596" s="42"/>
      <c r="H596" s="51"/>
      <c r="I596" s="42"/>
      <c r="J596" s="51"/>
      <c r="K596" s="42"/>
      <c r="L596" s="51"/>
      <c r="M596" s="55"/>
      <c r="N596" s="58"/>
      <c r="O596" s="59">
        <v>260</v>
      </c>
      <c r="Q596" s="53" t="str">
        <f t="shared" si="155"/>
        <v>1</v>
      </c>
      <c r="R596" s="53">
        <f t="shared" si="150"/>
        <v>1</v>
      </c>
      <c r="S596" s="53" t="str">
        <f t="shared" si="156"/>
        <v>0</v>
      </c>
      <c r="T596" s="53">
        <f t="shared" si="151"/>
        <v>0</v>
      </c>
      <c r="U596" s="53" t="str">
        <f t="shared" si="157"/>
        <v>0</v>
      </c>
      <c r="V596" s="53">
        <f t="shared" si="152"/>
        <v>0</v>
      </c>
      <c r="W596" s="53" t="str">
        <f t="shared" si="158"/>
        <v>0</v>
      </c>
      <c r="X596" s="53">
        <f t="shared" si="153"/>
        <v>0</v>
      </c>
      <c r="Y596" s="53" t="str">
        <f t="shared" si="159"/>
        <v>0</v>
      </c>
      <c r="Z596" s="53">
        <f t="shared" si="154"/>
        <v>0</v>
      </c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92"/>
      <c r="B597" s="59"/>
      <c r="C597" s="87"/>
      <c r="D597" s="91"/>
      <c r="E597" s="42"/>
      <c r="F597" s="51"/>
      <c r="G597" s="42"/>
      <c r="H597" s="51"/>
      <c r="I597" s="42"/>
      <c r="J597" s="51"/>
      <c r="K597" s="42"/>
      <c r="L597" s="51"/>
      <c r="M597" s="55"/>
      <c r="N597" s="58"/>
      <c r="O597" s="59">
        <v>260</v>
      </c>
      <c r="Q597" s="53" t="str">
        <f t="shared" si="155"/>
        <v>1</v>
      </c>
      <c r="R597" s="53">
        <f t="shared" si="150"/>
        <v>1</v>
      </c>
      <c r="S597" s="53" t="str">
        <f t="shared" si="156"/>
        <v>0</v>
      </c>
      <c r="T597" s="53">
        <f t="shared" si="151"/>
        <v>0</v>
      </c>
      <c r="U597" s="53" t="str">
        <f t="shared" si="157"/>
        <v>0</v>
      </c>
      <c r="V597" s="53">
        <f t="shared" si="152"/>
        <v>0</v>
      </c>
      <c r="W597" s="53" t="str">
        <f t="shared" si="158"/>
        <v>0</v>
      </c>
      <c r="X597" s="53">
        <f t="shared" si="153"/>
        <v>0</v>
      </c>
      <c r="Y597" s="53" t="str">
        <f t="shared" si="159"/>
        <v>0</v>
      </c>
      <c r="Z597" s="53">
        <f t="shared" si="154"/>
        <v>0</v>
      </c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92"/>
      <c r="B598" s="59"/>
      <c r="C598" s="87"/>
      <c r="D598" s="91"/>
      <c r="E598" s="42"/>
      <c r="F598" s="51"/>
      <c r="G598" s="42"/>
      <c r="H598" s="51"/>
      <c r="I598" s="42"/>
      <c r="J598" s="51"/>
      <c r="K598" s="42"/>
      <c r="L598" s="51"/>
      <c r="M598" s="55"/>
      <c r="N598" s="58"/>
      <c r="O598" s="59">
        <v>260</v>
      </c>
      <c r="Q598" s="53" t="str">
        <f t="shared" si="155"/>
        <v>1</v>
      </c>
      <c r="R598" s="53">
        <f t="shared" si="150"/>
        <v>1</v>
      </c>
      <c r="S598" s="53" t="str">
        <f t="shared" si="156"/>
        <v>0</v>
      </c>
      <c r="T598" s="53">
        <f t="shared" si="151"/>
        <v>0</v>
      </c>
      <c r="U598" s="53" t="str">
        <f t="shared" si="157"/>
        <v>0</v>
      </c>
      <c r="V598" s="53">
        <f t="shared" si="152"/>
        <v>0</v>
      </c>
      <c r="W598" s="53" t="str">
        <f t="shared" si="158"/>
        <v>0</v>
      </c>
      <c r="X598" s="53">
        <f t="shared" si="153"/>
        <v>0</v>
      </c>
      <c r="Y598" s="53" t="str">
        <f t="shared" si="159"/>
        <v>0</v>
      </c>
      <c r="Z598" s="53">
        <f t="shared" si="154"/>
        <v>0</v>
      </c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92"/>
      <c r="B599" s="59"/>
      <c r="C599" s="87"/>
      <c r="D599" s="91"/>
      <c r="E599" s="42"/>
      <c r="F599" s="51"/>
      <c r="G599" s="42"/>
      <c r="H599" s="51"/>
      <c r="I599" s="42"/>
      <c r="J599" s="51"/>
      <c r="K599" s="42"/>
      <c r="L599" s="51"/>
      <c r="M599" s="55"/>
      <c r="N599" s="58"/>
      <c r="O599" s="59">
        <v>260</v>
      </c>
      <c r="Q599" s="53" t="str">
        <f t="shared" si="155"/>
        <v>1</v>
      </c>
      <c r="R599" s="53">
        <f t="shared" si="150"/>
        <v>1</v>
      </c>
      <c r="S599" s="53" t="str">
        <f t="shared" si="156"/>
        <v>0</v>
      </c>
      <c r="T599" s="53">
        <f t="shared" si="151"/>
        <v>0</v>
      </c>
      <c r="U599" s="53" t="str">
        <f t="shared" si="157"/>
        <v>0</v>
      </c>
      <c r="V599" s="53">
        <f t="shared" si="152"/>
        <v>0</v>
      </c>
      <c r="W599" s="53" t="str">
        <f t="shared" si="158"/>
        <v>0</v>
      </c>
      <c r="X599" s="53">
        <f t="shared" si="153"/>
        <v>0</v>
      </c>
      <c r="Y599" s="53" t="str">
        <f t="shared" si="159"/>
        <v>0</v>
      </c>
      <c r="Z599" s="53">
        <f t="shared" si="154"/>
        <v>0</v>
      </c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92"/>
      <c r="B600" s="59"/>
      <c r="C600" s="87"/>
      <c r="D600" s="91"/>
      <c r="E600" s="42"/>
      <c r="F600" s="51"/>
      <c r="G600" s="42"/>
      <c r="H600" s="51"/>
      <c r="I600" s="42"/>
      <c r="J600" s="51"/>
      <c r="K600" s="42"/>
      <c r="L600" s="51"/>
      <c r="M600" s="55"/>
      <c r="N600" s="58"/>
      <c r="O600" s="59">
        <v>260</v>
      </c>
      <c r="Q600" s="53" t="str">
        <f t="shared" si="155"/>
        <v>1</v>
      </c>
      <c r="R600" s="53">
        <f t="shared" si="150"/>
        <v>1</v>
      </c>
      <c r="S600" s="53" t="str">
        <f t="shared" si="156"/>
        <v>0</v>
      </c>
      <c r="T600" s="53">
        <f t="shared" si="151"/>
        <v>0</v>
      </c>
      <c r="U600" s="53" t="str">
        <f t="shared" si="157"/>
        <v>0</v>
      </c>
      <c r="V600" s="53">
        <f t="shared" si="152"/>
        <v>0</v>
      </c>
      <c r="W600" s="53" t="str">
        <f t="shared" si="158"/>
        <v>0</v>
      </c>
      <c r="X600" s="53">
        <f t="shared" si="153"/>
        <v>0</v>
      </c>
      <c r="Y600" s="53" t="str">
        <f t="shared" si="159"/>
        <v>0</v>
      </c>
      <c r="Z600" s="53">
        <f t="shared" si="154"/>
        <v>0</v>
      </c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92"/>
      <c r="B601" s="59"/>
      <c r="C601" s="87"/>
      <c r="D601" s="91"/>
      <c r="E601" s="42"/>
      <c r="F601" s="51"/>
      <c r="G601" s="42"/>
      <c r="H601" s="51"/>
      <c r="I601" s="42"/>
      <c r="J601" s="51"/>
      <c r="K601" s="42"/>
      <c r="L601" s="51"/>
      <c r="M601" s="55"/>
      <c r="N601" s="58"/>
      <c r="O601" s="59">
        <v>260</v>
      </c>
      <c r="Q601" s="53" t="str">
        <f t="shared" si="155"/>
        <v>1</v>
      </c>
      <c r="R601" s="53">
        <f t="shared" si="150"/>
        <v>1</v>
      </c>
      <c r="S601" s="53" t="str">
        <f t="shared" si="156"/>
        <v>0</v>
      </c>
      <c r="T601" s="53">
        <f t="shared" si="151"/>
        <v>0</v>
      </c>
      <c r="U601" s="53" t="str">
        <f t="shared" si="157"/>
        <v>0</v>
      </c>
      <c r="V601" s="53">
        <f t="shared" si="152"/>
        <v>0</v>
      </c>
      <c r="W601" s="53" t="str">
        <f t="shared" si="158"/>
        <v>0</v>
      </c>
      <c r="X601" s="53">
        <f t="shared" si="153"/>
        <v>0</v>
      </c>
      <c r="Y601" s="53" t="str">
        <f t="shared" si="159"/>
        <v>0</v>
      </c>
      <c r="Z601" s="53">
        <f t="shared" si="154"/>
        <v>0</v>
      </c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92"/>
      <c r="B602" s="59"/>
      <c r="C602" s="87"/>
      <c r="D602" s="91"/>
      <c r="E602" s="42"/>
      <c r="F602" s="51"/>
      <c r="G602" s="42"/>
      <c r="H602" s="51"/>
      <c r="I602" s="42"/>
      <c r="J602" s="51"/>
      <c r="K602" s="42"/>
      <c r="L602" s="51"/>
      <c r="M602" s="55"/>
      <c r="N602" s="58"/>
      <c r="O602" s="59">
        <v>260</v>
      </c>
      <c r="Q602" s="53" t="str">
        <f t="shared" si="155"/>
        <v>1</v>
      </c>
      <c r="R602" s="53">
        <f t="shared" si="150"/>
        <v>1</v>
      </c>
      <c r="S602" s="53" t="str">
        <f t="shared" si="156"/>
        <v>0</v>
      </c>
      <c r="T602" s="53">
        <f t="shared" si="151"/>
        <v>0</v>
      </c>
      <c r="U602" s="53" t="str">
        <f t="shared" si="157"/>
        <v>0</v>
      </c>
      <c r="V602" s="53">
        <f t="shared" si="152"/>
        <v>0</v>
      </c>
      <c r="W602" s="53" t="str">
        <f t="shared" si="158"/>
        <v>0</v>
      </c>
      <c r="X602" s="53">
        <f t="shared" si="153"/>
        <v>0</v>
      </c>
      <c r="Y602" s="53" t="str">
        <f t="shared" si="159"/>
        <v>0</v>
      </c>
      <c r="Z602" s="53">
        <f t="shared" si="154"/>
        <v>0</v>
      </c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92"/>
      <c r="B603" s="59"/>
      <c r="C603" s="87"/>
      <c r="D603" s="91"/>
      <c r="E603" s="42"/>
      <c r="F603" s="51"/>
      <c r="G603" s="42"/>
      <c r="H603" s="51"/>
      <c r="I603" s="42"/>
      <c r="J603" s="51"/>
      <c r="K603" s="42"/>
      <c r="L603" s="51"/>
      <c r="M603" s="55"/>
      <c r="N603" s="58"/>
      <c r="O603" s="59">
        <v>260</v>
      </c>
      <c r="Q603" s="53" t="str">
        <f t="shared" si="155"/>
        <v>1</v>
      </c>
      <c r="R603" s="53">
        <f t="shared" si="150"/>
        <v>1</v>
      </c>
      <c r="S603" s="53" t="str">
        <f t="shared" si="156"/>
        <v>0</v>
      </c>
      <c r="T603" s="53">
        <f t="shared" si="151"/>
        <v>0</v>
      </c>
      <c r="U603" s="53" t="str">
        <f t="shared" si="157"/>
        <v>0</v>
      </c>
      <c r="V603" s="53">
        <f t="shared" si="152"/>
        <v>0</v>
      </c>
      <c r="W603" s="53" t="str">
        <f t="shared" si="158"/>
        <v>0</v>
      </c>
      <c r="X603" s="53">
        <f t="shared" si="153"/>
        <v>0</v>
      </c>
      <c r="Y603" s="53" t="str">
        <f t="shared" si="159"/>
        <v>0</v>
      </c>
      <c r="Z603" s="53">
        <f t="shared" si="154"/>
        <v>0</v>
      </c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92"/>
      <c r="B604" s="59"/>
      <c r="C604" s="87"/>
      <c r="D604" s="91"/>
      <c r="E604" s="42"/>
      <c r="F604" s="51"/>
      <c r="G604" s="42"/>
      <c r="H604" s="51"/>
      <c r="I604" s="42"/>
      <c r="J604" s="51"/>
      <c r="K604" s="42"/>
      <c r="L604" s="51"/>
      <c r="M604" s="55"/>
      <c r="N604" s="58"/>
      <c r="O604" s="59">
        <v>260</v>
      </c>
      <c r="Q604" s="53" t="str">
        <f t="shared" si="155"/>
        <v>1</v>
      </c>
      <c r="R604" s="53">
        <f t="shared" si="150"/>
        <v>1</v>
      </c>
      <c r="S604" s="53" t="str">
        <f t="shared" si="156"/>
        <v>0</v>
      </c>
      <c r="T604" s="53">
        <f t="shared" si="151"/>
        <v>0</v>
      </c>
      <c r="U604" s="53" t="str">
        <f t="shared" si="157"/>
        <v>0</v>
      </c>
      <c r="V604" s="53">
        <f t="shared" si="152"/>
        <v>0</v>
      </c>
      <c r="W604" s="53" t="str">
        <f t="shared" si="158"/>
        <v>0</v>
      </c>
      <c r="X604" s="53">
        <f t="shared" si="153"/>
        <v>0</v>
      </c>
      <c r="Y604" s="53" t="str">
        <f t="shared" si="159"/>
        <v>0</v>
      </c>
      <c r="Z604" s="53">
        <f t="shared" si="154"/>
        <v>0</v>
      </c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92"/>
      <c r="B605" s="59"/>
      <c r="C605" s="87"/>
      <c r="D605" s="91"/>
      <c r="E605" s="42"/>
      <c r="F605" s="51"/>
      <c r="G605" s="42"/>
      <c r="H605" s="51"/>
      <c r="I605" s="42"/>
      <c r="J605" s="51"/>
      <c r="K605" s="42"/>
      <c r="L605" s="51"/>
      <c r="M605" s="55"/>
      <c r="N605" s="58"/>
      <c r="O605" s="59">
        <v>260</v>
      </c>
      <c r="Q605" s="53" t="str">
        <f t="shared" si="155"/>
        <v>1</v>
      </c>
      <c r="R605" s="53">
        <f t="shared" si="150"/>
        <v>1</v>
      </c>
      <c r="S605" s="53" t="str">
        <f t="shared" si="156"/>
        <v>0</v>
      </c>
      <c r="T605" s="53">
        <f t="shared" si="151"/>
        <v>0</v>
      </c>
      <c r="U605" s="53" t="str">
        <f t="shared" si="157"/>
        <v>0</v>
      </c>
      <c r="V605" s="53">
        <f t="shared" si="152"/>
        <v>0</v>
      </c>
      <c r="W605" s="53" t="str">
        <f t="shared" si="158"/>
        <v>0</v>
      </c>
      <c r="X605" s="53">
        <f t="shared" si="153"/>
        <v>0</v>
      </c>
      <c r="Y605" s="53" t="str">
        <f t="shared" si="159"/>
        <v>0</v>
      </c>
      <c r="Z605" s="53">
        <f t="shared" si="154"/>
        <v>0</v>
      </c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92"/>
      <c r="B606" s="59"/>
      <c r="C606" s="87"/>
      <c r="D606" s="91"/>
      <c r="E606" s="42"/>
      <c r="F606" s="51"/>
      <c r="G606" s="42"/>
      <c r="H606" s="51"/>
      <c r="I606" s="42"/>
      <c r="J606" s="51"/>
      <c r="K606" s="42"/>
      <c r="L606" s="51"/>
      <c r="M606" s="55"/>
      <c r="N606" s="58"/>
      <c r="O606" s="59">
        <v>260</v>
      </c>
      <c r="Q606" s="53" t="str">
        <f t="shared" si="155"/>
        <v>1</v>
      </c>
      <c r="R606" s="53">
        <f t="shared" si="150"/>
        <v>1</v>
      </c>
      <c r="S606" s="53" t="str">
        <f t="shared" si="156"/>
        <v>0</v>
      </c>
      <c r="T606" s="53">
        <f t="shared" si="151"/>
        <v>0</v>
      </c>
      <c r="U606" s="53" t="str">
        <f t="shared" si="157"/>
        <v>0</v>
      </c>
      <c r="V606" s="53">
        <f t="shared" si="152"/>
        <v>0</v>
      </c>
      <c r="W606" s="53" t="str">
        <f t="shared" si="158"/>
        <v>0</v>
      </c>
      <c r="X606" s="53">
        <f t="shared" si="153"/>
        <v>0</v>
      </c>
      <c r="Y606" s="53" t="str">
        <f t="shared" si="159"/>
        <v>0</v>
      </c>
      <c r="Z606" s="53">
        <f t="shared" si="154"/>
        <v>0</v>
      </c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92"/>
      <c r="B607" s="59"/>
      <c r="C607" s="87"/>
      <c r="D607" s="91"/>
      <c r="E607" s="42"/>
      <c r="F607" s="51"/>
      <c r="G607" s="42"/>
      <c r="H607" s="51"/>
      <c r="I607" s="42"/>
      <c r="J607" s="51"/>
      <c r="K607" s="42"/>
      <c r="L607" s="51"/>
      <c r="M607" s="55"/>
      <c r="N607" s="58"/>
      <c r="O607" s="59">
        <v>260</v>
      </c>
      <c r="Q607" s="53" t="str">
        <f t="shared" si="155"/>
        <v>1</v>
      </c>
      <c r="R607" s="53">
        <f t="shared" si="150"/>
        <v>1</v>
      </c>
      <c r="S607" s="53" t="str">
        <f t="shared" si="156"/>
        <v>0</v>
      </c>
      <c r="T607" s="53">
        <f t="shared" si="151"/>
        <v>0</v>
      </c>
      <c r="U607" s="53" t="str">
        <f t="shared" si="157"/>
        <v>0</v>
      </c>
      <c r="V607" s="53">
        <f t="shared" si="152"/>
        <v>0</v>
      </c>
      <c r="W607" s="53" t="str">
        <f t="shared" si="158"/>
        <v>0</v>
      </c>
      <c r="X607" s="53">
        <f t="shared" si="153"/>
        <v>0</v>
      </c>
      <c r="Y607" s="53" t="str">
        <f t="shared" si="159"/>
        <v>0</v>
      </c>
      <c r="Z607" s="53">
        <f t="shared" si="154"/>
        <v>0</v>
      </c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92"/>
      <c r="B608" s="59"/>
      <c r="C608" s="87"/>
      <c r="D608" s="91"/>
      <c r="E608" s="42"/>
      <c r="F608" s="51"/>
      <c r="G608" s="42"/>
      <c r="H608" s="51"/>
      <c r="I608" s="42"/>
      <c r="J608" s="51"/>
      <c r="K608" s="42"/>
      <c r="L608" s="51"/>
      <c r="M608" s="55"/>
      <c r="N608" s="58"/>
      <c r="O608" s="59">
        <v>260</v>
      </c>
      <c r="Q608" s="53" t="str">
        <f t="shared" si="155"/>
        <v>1</v>
      </c>
      <c r="R608" s="53">
        <f t="shared" si="150"/>
        <v>1</v>
      </c>
      <c r="S608" s="53" t="str">
        <f t="shared" si="156"/>
        <v>0</v>
      </c>
      <c r="T608" s="53">
        <f t="shared" si="151"/>
        <v>0</v>
      </c>
      <c r="U608" s="53" t="str">
        <f t="shared" si="157"/>
        <v>0</v>
      </c>
      <c r="V608" s="53">
        <f t="shared" si="152"/>
        <v>0</v>
      </c>
      <c r="W608" s="53" t="str">
        <f t="shared" si="158"/>
        <v>0</v>
      </c>
      <c r="X608" s="53">
        <f t="shared" si="153"/>
        <v>0</v>
      </c>
      <c r="Y608" s="53" t="str">
        <f t="shared" si="159"/>
        <v>0</v>
      </c>
      <c r="Z608" s="53">
        <f t="shared" si="154"/>
        <v>0</v>
      </c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92"/>
      <c r="B609" s="59"/>
      <c r="C609" s="87"/>
      <c r="D609" s="91"/>
      <c r="E609" s="42"/>
      <c r="F609" s="51"/>
      <c r="G609" s="42"/>
      <c r="H609" s="51"/>
      <c r="I609" s="42"/>
      <c r="J609" s="51"/>
      <c r="K609" s="42"/>
      <c r="L609" s="51"/>
      <c r="M609" s="55"/>
      <c r="N609" s="58"/>
      <c r="O609" s="59">
        <v>260</v>
      </c>
      <c r="Q609" s="53" t="str">
        <f t="shared" si="155"/>
        <v>1</v>
      </c>
      <c r="R609" s="53">
        <f t="shared" si="150"/>
        <v>1</v>
      </c>
      <c r="S609" s="53" t="str">
        <f t="shared" si="156"/>
        <v>0</v>
      </c>
      <c r="T609" s="53">
        <f t="shared" si="151"/>
        <v>0</v>
      </c>
      <c r="U609" s="53" t="str">
        <f t="shared" si="157"/>
        <v>0</v>
      </c>
      <c r="V609" s="53">
        <f t="shared" si="152"/>
        <v>0</v>
      </c>
      <c r="W609" s="53" t="str">
        <f t="shared" si="158"/>
        <v>0</v>
      </c>
      <c r="X609" s="53">
        <f t="shared" si="153"/>
        <v>0</v>
      </c>
      <c r="Y609" s="53" t="str">
        <f t="shared" si="159"/>
        <v>0</v>
      </c>
      <c r="Z609" s="53">
        <f t="shared" si="154"/>
        <v>0</v>
      </c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92"/>
      <c r="B610" s="59"/>
      <c r="C610" s="87"/>
      <c r="D610" s="91"/>
      <c r="E610" s="42"/>
      <c r="F610" s="51"/>
      <c r="G610" s="42"/>
      <c r="H610" s="51"/>
      <c r="I610" s="42"/>
      <c r="J610" s="51"/>
      <c r="K610" s="42"/>
      <c r="L610" s="51"/>
      <c r="M610" s="55"/>
      <c r="N610" s="58"/>
      <c r="O610" s="59">
        <v>260</v>
      </c>
      <c r="Q610" s="53" t="str">
        <f t="shared" si="155"/>
        <v>1</v>
      </c>
      <c r="R610" s="53">
        <f t="shared" si="150"/>
        <v>1</v>
      </c>
      <c r="S610" s="53" t="str">
        <f t="shared" si="156"/>
        <v>0</v>
      </c>
      <c r="T610" s="53">
        <f t="shared" si="151"/>
        <v>0</v>
      </c>
      <c r="U610" s="53" t="str">
        <f t="shared" si="157"/>
        <v>0</v>
      </c>
      <c r="V610" s="53">
        <f t="shared" si="152"/>
        <v>0</v>
      </c>
      <c r="W610" s="53" t="str">
        <f t="shared" si="158"/>
        <v>0</v>
      </c>
      <c r="X610" s="53">
        <f t="shared" si="153"/>
        <v>0</v>
      </c>
      <c r="Y610" s="53" t="str">
        <f t="shared" si="159"/>
        <v>0</v>
      </c>
      <c r="Z610" s="53">
        <f t="shared" si="154"/>
        <v>0</v>
      </c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92"/>
      <c r="B611" s="59"/>
      <c r="C611" s="87"/>
      <c r="D611" s="91"/>
      <c r="E611" s="42"/>
      <c r="F611" s="51"/>
      <c r="G611" s="42"/>
      <c r="H611" s="51"/>
      <c r="I611" s="42"/>
      <c r="J611" s="51"/>
      <c r="K611" s="42"/>
      <c r="L611" s="51"/>
      <c r="M611" s="55"/>
      <c r="N611" s="58"/>
      <c r="O611" s="59">
        <v>260</v>
      </c>
      <c r="Q611" s="53" t="str">
        <f t="shared" si="155"/>
        <v>1</v>
      </c>
      <c r="R611" s="53">
        <f t="shared" si="150"/>
        <v>1</v>
      </c>
      <c r="S611" s="53" t="str">
        <f t="shared" si="156"/>
        <v>0</v>
      </c>
      <c r="T611" s="53">
        <f t="shared" si="151"/>
        <v>0</v>
      </c>
      <c r="U611" s="53" t="str">
        <f t="shared" si="157"/>
        <v>0</v>
      </c>
      <c r="V611" s="53">
        <f t="shared" si="152"/>
        <v>0</v>
      </c>
      <c r="W611" s="53" t="str">
        <f t="shared" si="158"/>
        <v>0</v>
      </c>
      <c r="X611" s="53">
        <f t="shared" si="153"/>
        <v>0</v>
      </c>
      <c r="Y611" s="53" t="str">
        <f t="shared" si="159"/>
        <v>0</v>
      </c>
      <c r="Z611" s="53">
        <f t="shared" si="154"/>
        <v>0</v>
      </c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92"/>
      <c r="B612" s="59"/>
      <c r="C612" s="87"/>
      <c r="D612" s="91"/>
      <c r="E612" s="42"/>
      <c r="F612" s="51"/>
      <c r="G612" s="42"/>
      <c r="H612" s="51"/>
      <c r="I612" s="42"/>
      <c r="J612" s="51"/>
      <c r="K612" s="42"/>
      <c r="L612" s="51"/>
      <c r="M612" s="55"/>
      <c r="N612" s="58"/>
      <c r="O612" s="59">
        <v>260</v>
      </c>
      <c r="Q612" s="53" t="str">
        <f t="shared" si="155"/>
        <v>1</v>
      </c>
      <c r="R612" s="53">
        <f t="shared" si="150"/>
        <v>1</v>
      </c>
      <c r="S612" s="53" t="str">
        <f t="shared" si="156"/>
        <v>0</v>
      </c>
      <c r="T612" s="53">
        <f t="shared" si="151"/>
        <v>0</v>
      </c>
      <c r="U612" s="53" t="str">
        <f t="shared" si="157"/>
        <v>0</v>
      </c>
      <c r="V612" s="53">
        <f t="shared" si="152"/>
        <v>0</v>
      </c>
      <c r="W612" s="53" t="str">
        <f t="shared" si="158"/>
        <v>0</v>
      </c>
      <c r="X612" s="53">
        <f t="shared" si="153"/>
        <v>0</v>
      </c>
      <c r="Y612" s="53" t="str">
        <f t="shared" si="159"/>
        <v>0</v>
      </c>
      <c r="Z612" s="53">
        <f t="shared" si="154"/>
        <v>0</v>
      </c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92"/>
      <c r="B613" s="59"/>
      <c r="C613" s="87"/>
      <c r="D613" s="91"/>
      <c r="E613" s="42"/>
      <c r="F613" s="51"/>
      <c r="G613" s="42"/>
      <c r="H613" s="51"/>
      <c r="I613" s="42"/>
      <c r="J613" s="51"/>
      <c r="K613" s="42"/>
      <c r="L613" s="51"/>
      <c r="M613" s="55"/>
      <c r="N613" s="58"/>
      <c r="O613" s="59">
        <v>260</v>
      </c>
      <c r="Q613" s="53" t="str">
        <f t="shared" si="155"/>
        <v>1</v>
      </c>
      <c r="R613" s="53">
        <f t="shared" si="150"/>
        <v>1</v>
      </c>
      <c r="S613" s="53" t="str">
        <f t="shared" si="156"/>
        <v>0</v>
      </c>
      <c r="T613" s="53">
        <f t="shared" si="151"/>
        <v>0</v>
      </c>
      <c r="U613" s="53" t="str">
        <f t="shared" si="157"/>
        <v>0</v>
      </c>
      <c r="V613" s="53">
        <f t="shared" si="152"/>
        <v>0</v>
      </c>
      <c r="W613" s="53" t="str">
        <f t="shared" si="158"/>
        <v>0</v>
      </c>
      <c r="X613" s="53">
        <f t="shared" si="153"/>
        <v>0</v>
      </c>
      <c r="Y613" s="53" t="str">
        <f t="shared" si="159"/>
        <v>0</v>
      </c>
      <c r="Z613" s="53">
        <f t="shared" si="154"/>
        <v>0</v>
      </c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92"/>
      <c r="B614" s="59"/>
      <c r="C614" s="87"/>
      <c r="D614" s="91"/>
      <c r="E614" s="42"/>
      <c r="F614" s="51"/>
      <c r="G614" s="42"/>
      <c r="H614" s="51"/>
      <c r="I614" s="42"/>
      <c r="J614" s="51"/>
      <c r="K614" s="42"/>
      <c r="L614" s="51"/>
      <c r="M614" s="55"/>
      <c r="N614" s="58"/>
      <c r="O614" s="59">
        <v>260</v>
      </c>
      <c r="Q614" s="53" t="str">
        <f t="shared" si="155"/>
        <v>1</v>
      </c>
      <c r="R614" s="53">
        <f t="shared" si="150"/>
        <v>1</v>
      </c>
      <c r="S614" s="53" t="str">
        <f t="shared" si="156"/>
        <v>0</v>
      </c>
      <c r="T614" s="53">
        <f t="shared" si="151"/>
        <v>0</v>
      </c>
      <c r="U614" s="53" t="str">
        <f t="shared" si="157"/>
        <v>0</v>
      </c>
      <c r="V614" s="53">
        <f t="shared" si="152"/>
        <v>0</v>
      </c>
      <c r="W614" s="53" t="str">
        <f t="shared" si="158"/>
        <v>0</v>
      </c>
      <c r="X614" s="53">
        <f t="shared" si="153"/>
        <v>0</v>
      </c>
      <c r="Y614" s="53" t="str">
        <f t="shared" si="159"/>
        <v>0</v>
      </c>
      <c r="Z614" s="53">
        <f t="shared" si="154"/>
        <v>0</v>
      </c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92"/>
      <c r="B615" s="59"/>
      <c r="C615" s="87"/>
      <c r="D615" s="91"/>
      <c r="E615" s="42"/>
      <c r="F615" s="51"/>
      <c r="G615" s="42"/>
      <c r="H615" s="51"/>
      <c r="I615" s="42"/>
      <c r="J615" s="51"/>
      <c r="K615" s="42"/>
      <c r="L615" s="51"/>
      <c r="M615" s="55"/>
      <c r="N615" s="58"/>
      <c r="O615" s="59">
        <v>260</v>
      </c>
      <c r="Q615" s="53" t="str">
        <f t="shared" si="155"/>
        <v>1</v>
      </c>
      <c r="R615" s="53">
        <f t="shared" si="150"/>
        <v>1</v>
      </c>
      <c r="S615" s="53" t="str">
        <f t="shared" si="156"/>
        <v>0</v>
      </c>
      <c r="T615" s="53">
        <f t="shared" si="151"/>
        <v>0</v>
      </c>
      <c r="U615" s="53" t="str">
        <f t="shared" si="157"/>
        <v>0</v>
      </c>
      <c r="V615" s="53">
        <f t="shared" si="152"/>
        <v>0</v>
      </c>
      <c r="W615" s="53" t="str">
        <f t="shared" si="158"/>
        <v>0</v>
      </c>
      <c r="X615" s="53">
        <f t="shared" si="153"/>
        <v>0</v>
      </c>
      <c r="Y615" s="53" t="str">
        <f t="shared" si="159"/>
        <v>0</v>
      </c>
      <c r="Z615" s="53">
        <f t="shared" si="154"/>
        <v>0</v>
      </c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92"/>
      <c r="B616" s="59"/>
      <c r="C616" s="87"/>
      <c r="D616" s="91"/>
      <c r="E616" s="42"/>
      <c r="F616" s="51"/>
      <c r="G616" s="42"/>
      <c r="H616" s="51"/>
      <c r="I616" s="42"/>
      <c r="J616" s="51"/>
      <c r="K616" s="42"/>
      <c r="L616" s="51"/>
      <c r="M616" s="55"/>
      <c r="N616" s="58"/>
      <c r="O616" s="59">
        <v>260</v>
      </c>
      <c r="Q616" s="53" t="str">
        <f t="shared" si="155"/>
        <v>1</v>
      </c>
      <c r="R616" s="53">
        <f t="shared" si="150"/>
        <v>1</v>
      </c>
      <c r="S616" s="53" t="str">
        <f t="shared" si="156"/>
        <v>0</v>
      </c>
      <c r="T616" s="53">
        <f t="shared" si="151"/>
        <v>0</v>
      </c>
      <c r="U616" s="53" t="str">
        <f t="shared" si="157"/>
        <v>0</v>
      </c>
      <c r="V616" s="53">
        <f t="shared" si="152"/>
        <v>0</v>
      </c>
      <c r="W616" s="53" t="str">
        <f t="shared" si="158"/>
        <v>0</v>
      </c>
      <c r="X616" s="53">
        <f t="shared" si="153"/>
        <v>0</v>
      </c>
      <c r="Y616" s="53" t="str">
        <f t="shared" si="159"/>
        <v>0</v>
      </c>
      <c r="Z616" s="53">
        <f t="shared" si="154"/>
        <v>0</v>
      </c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92"/>
      <c r="B617" s="59"/>
      <c r="C617" s="87"/>
      <c r="D617" s="91"/>
      <c r="E617" s="42"/>
      <c r="F617" s="51"/>
      <c r="G617" s="42"/>
      <c r="H617" s="51"/>
      <c r="I617" s="42"/>
      <c r="J617" s="51"/>
      <c r="K617" s="42"/>
      <c r="L617" s="51"/>
      <c r="M617" s="55"/>
      <c r="N617" s="58"/>
      <c r="O617" s="59">
        <v>260</v>
      </c>
      <c r="Q617" s="53" t="str">
        <f t="shared" si="155"/>
        <v>1</v>
      </c>
      <c r="R617" s="53">
        <f t="shared" si="150"/>
        <v>1</v>
      </c>
      <c r="S617" s="53" t="str">
        <f t="shared" si="156"/>
        <v>0</v>
      </c>
      <c r="T617" s="53">
        <f t="shared" si="151"/>
        <v>0</v>
      </c>
      <c r="U617" s="53" t="str">
        <f t="shared" si="157"/>
        <v>0</v>
      </c>
      <c r="V617" s="53">
        <f t="shared" si="152"/>
        <v>0</v>
      </c>
      <c r="W617" s="53" t="str">
        <f t="shared" si="158"/>
        <v>0</v>
      </c>
      <c r="X617" s="53">
        <f t="shared" si="153"/>
        <v>0</v>
      </c>
      <c r="Y617" s="53" t="str">
        <f t="shared" si="159"/>
        <v>0</v>
      </c>
      <c r="Z617" s="53">
        <f t="shared" si="154"/>
        <v>0</v>
      </c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92"/>
      <c r="B618" s="59"/>
      <c r="C618" s="87"/>
      <c r="D618" s="91"/>
      <c r="E618" s="42"/>
      <c r="F618" s="51"/>
      <c r="G618" s="42"/>
      <c r="H618" s="51"/>
      <c r="I618" s="42"/>
      <c r="J618" s="51"/>
      <c r="K618" s="42"/>
      <c r="L618" s="51"/>
      <c r="M618" s="55"/>
      <c r="N618" s="58"/>
      <c r="O618" s="59">
        <v>260</v>
      </c>
      <c r="Q618" s="53" t="str">
        <f t="shared" si="155"/>
        <v>1</v>
      </c>
      <c r="R618" s="53">
        <f t="shared" si="150"/>
        <v>1</v>
      </c>
      <c r="S618" s="53" t="str">
        <f t="shared" si="156"/>
        <v>0</v>
      </c>
      <c r="T618" s="53">
        <f t="shared" si="151"/>
        <v>0</v>
      </c>
      <c r="U618" s="53" t="str">
        <f t="shared" si="157"/>
        <v>0</v>
      </c>
      <c r="V618" s="53">
        <f t="shared" si="152"/>
        <v>0</v>
      </c>
      <c r="W618" s="53" t="str">
        <f t="shared" si="158"/>
        <v>0</v>
      </c>
      <c r="X618" s="53">
        <f t="shared" si="153"/>
        <v>0</v>
      </c>
      <c r="Y618" s="53" t="str">
        <f t="shared" si="159"/>
        <v>0</v>
      </c>
      <c r="Z618" s="53">
        <f t="shared" si="154"/>
        <v>0</v>
      </c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92"/>
      <c r="B619" s="59"/>
      <c r="C619" s="87"/>
      <c r="D619" s="91"/>
      <c r="E619" s="42"/>
      <c r="F619" s="51"/>
      <c r="G619" s="42"/>
      <c r="H619" s="51"/>
      <c r="I619" s="42"/>
      <c r="J619" s="51"/>
      <c r="K619" s="42"/>
      <c r="L619" s="51"/>
      <c r="M619" s="55"/>
      <c r="N619" s="58"/>
      <c r="O619" s="59">
        <v>260</v>
      </c>
      <c r="Q619" s="53" t="str">
        <f t="shared" si="155"/>
        <v>1</v>
      </c>
      <c r="R619" s="53">
        <f t="shared" si="150"/>
        <v>1</v>
      </c>
      <c r="S619" s="53" t="str">
        <f t="shared" si="156"/>
        <v>0</v>
      </c>
      <c r="T619" s="53">
        <f t="shared" si="151"/>
        <v>0</v>
      </c>
      <c r="U619" s="53" t="str">
        <f t="shared" si="157"/>
        <v>0</v>
      </c>
      <c r="V619" s="53">
        <f t="shared" si="152"/>
        <v>0</v>
      </c>
      <c r="W619" s="53" t="str">
        <f t="shared" si="158"/>
        <v>0</v>
      </c>
      <c r="X619" s="53">
        <f t="shared" si="153"/>
        <v>0</v>
      </c>
      <c r="Y619" s="53" t="str">
        <f t="shared" si="159"/>
        <v>0</v>
      </c>
      <c r="Z619" s="53">
        <f t="shared" si="154"/>
        <v>0</v>
      </c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92"/>
      <c r="B620" s="59"/>
      <c r="C620" s="87"/>
      <c r="D620" s="91"/>
      <c r="E620" s="42"/>
      <c r="F620" s="51"/>
      <c r="G620" s="42"/>
      <c r="H620" s="51"/>
      <c r="I620" s="42"/>
      <c r="J620" s="51"/>
      <c r="K620" s="42"/>
      <c r="L620" s="51"/>
      <c r="M620" s="55"/>
      <c r="N620" s="58"/>
      <c r="O620" s="59">
        <v>260</v>
      </c>
      <c r="Q620" s="53" t="str">
        <f t="shared" si="155"/>
        <v>1</v>
      </c>
      <c r="R620" s="53">
        <f t="shared" si="150"/>
        <v>1</v>
      </c>
      <c r="S620" s="53" t="str">
        <f t="shared" si="156"/>
        <v>0</v>
      </c>
      <c r="T620" s="53">
        <f t="shared" si="151"/>
        <v>0</v>
      </c>
      <c r="U620" s="53" t="str">
        <f t="shared" si="157"/>
        <v>0</v>
      </c>
      <c r="V620" s="53">
        <f t="shared" si="152"/>
        <v>0</v>
      </c>
      <c r="W620" s="53" t="str">
        <f t="shared" si="158"/>
        <v>0</v>
      </c>
      <c r="X620" s="53">
        <f t="shared" si="153"/>
        <v>0</v>
      </c>
      <c r="Y620" s="53" t="str">
        <f t="shared" si="159"/>
        <v>0</v>
      </c>
      <c r="Z620" s="53">
        <f t="shared" si="154"/>
        <v>0</v>
      </c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92"/>
      <c r="B621" s="59"/>
      <c r="C621" s="87"/>
      <c r="D621" s="91"/>
      <c r="E621" s="42"/>
      <c r="F621" s="51"/>
      <c r="G621" s="42"/>
      <c r="H621" s="51"/>
      <c r="I621" s="42"/>
      <c r="J621" s="51"/>
      <c r="K621" s="42"/>
      <c r="L621" s="51"/>
      <c r="M621" s="55"/>
      <c r="N621" s="58"/>
      <c r="O621" s="59">
        <v>260</v>
      </c>
      <c r="Q621" s="53" t="str">
        <f t="shared" si="155"/>
        <v>1</v>
      </c>
      <c r="R621" s="53">
        <f t="shared" si="150"/>
        <v>1</v>
      </c>
      <c r="S621" s="53" t="str">
        <f t="shared" si="156"/>
        <v>0</v>
      </c>
      <c r="T621" s="53">
        <f t="shared" si="151"/>
        <v>0</v>
      </c>
      <c r="U621" s="53" t="str">
        <f t="shared" si="157"/>
        <v>0</v>
      </c>
      <c r="V621" s="53">
        <f t="shared" si="152"/>
        <v>0</v>
      </c>
      <c r="W621" s="53" t="str">
        <f t="shared" si="158"/>
        <v>0</v>
      </c>
      <c r="X621" s="53">
        <f t="shared" si="153"/>
        <v>0</v>
      </c>
      <c r="Y621" s="53" t="str">
        <f t="shared" si="159"/>
        <v>0</v>
      </c>
      <c r="Z621" s="53">
        <f t="shared" si="154"/>
        <v>0</v>
      </c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92"/>
      <c r="B622" s="59"/>
      <c r="C622" s="87"/>
      <c r="D622" s="91"/>
      <c r="E622" s="42"/>
      <c r="F622" s="51"/>
      <c r="G622" s="42"/>
      <c r="H622" s="51"/>
      <c r="I622" s="42"/>
      <c r="J622" s="51"/>
      <c r="K622" s="42"/>
      <c r="L622" s="51"/>
      <c r="M622" s="55"/>
      <c r="N622" s="58"/>
      <c r="O622" s="59">
        <v>260</v>
      </c>
      <c r="Q622" s="53" t="str">
        <f t="shared" si="155"/>
        <v>1</v>
      </c>
      <c r="R622" s="53">
        <f t="shared" si="150"/>
        <v>1</v>
      </c>
      <c r="S622" s="53" t="str">
        <f t="shared" si="156"/>
        <v>0</v>
      </c>
      <c r="T622" s="53">
        <f t="shared" si="151"/>
        <v>0</v>
      </c>
      <c r="U622" s="53" t="str">
        <f t="shared" si="157"/>
        <v>0</v>
      </c>
      <c r="V622" s="53">
        <f t="shared" si="152"/>
        <v>0</v>
      </c>
      <c r="W622" s="53" t="str">
        <f t="shared" si="158"/>
        <v>0</v>
      </c>
      <c r="X622" s="53">
        <f t="shared" si="153"/>
        <v>0</v>
      </c>
      <c r="Y622" s="53" t="str">
        <f t="shared" si="159"/>
        <v>0</v>
      </c>
      <c r="Z622" s="53">
        <f t="shared" si="154"/>
        <v>0</v>
      </c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92"/>
      <c r="B623" s="59"/>
      <c r="C623" s="87"/>
      <c r="D623" s="91"/>
      <c r="E623" s="42"/>
      <c r="F623" s="51"/>
      <c r="G623" s="42"/>
      <c r="H623" s="51"/>
      <c r="I623" s="42"/>
      <c r="J623" s="51"/>
      <c r="K623" s="42"/>
      <c r="L623" s="51"/>
      <c r="M623" s="55"/>
      <c r="N623" s="58"/>
      <c r="O623" s="59">
        <v>260</v>
      </c>
      <c r="Q623" s="53" t="str">
        <f t="shared" si="155"/>
        <v>1</v>
      </c>
      <c r="R623" s="53">
        <f t="shared" si="150"/>
        <v>1</v>
      </c>
      <c r="S623" s="53" t="str">
        <f t="shared" si="156"/>
        <v>0</v>
      </c>
      <c r="T623" s="53">
        <f t="shared" si="151"/>
        <v>0</v>
      </c>
      <c r="U623" s="53" t="str">
        <f t="shared" si="157"/>
        <v>0</v>
      </c>
      <c r="V623" s="53">
        <f t="shared" si="152"/>
        <v>0</v>
      </c>
      <c r="W623" s="53" t="str">
        <f t="shared" si="158"/>
        <v>0</v>
      </c>
      <c r="X623" s="53">
        <f t="shared" si="153"/>
        <v>0</v>
      </c>
      <c r="Y623" s="53" t="str">
        <f t="shared" si="159"/>
        <v>0</v>
      </c>
      <c r="Z623" s="53">
        <f t="shared" si="154"/>
        <v>0</v>
      </c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92"/>
      <c r="B624" s="59"/>
      <c r="C624" s="87"/>
      <c r="D624" s="91"/>
      <c r="E624" s="42"/>
      <c r="F624" s="51"/>
      <c r="G624" s="42"/>
      <c r="H624" s="51"/>
      <c r="I624" s="42"/>
      <c r="J624" s="51"/>
      <c r="K624" s="42"/>
      <c r="L624" s="51"/>
      <c r="M624" s="55"/>
      <c r="N624" s="58"/>
      <c r="O624" s="59">
        <v>260</v>
      </c>
      <c r="Q624" s="53" t="str">
        <f t="shared" si="155"/>
        <v>1</v>
      </c>
      <c r="R624" s="53">
        <f t="shared" si="150"/>
        <v>1</v>
      </c>
      <c r="S624" s="53" t="str">
        <f t="shared" si="156"/>
        <v>0</v>
      </c>
      <c r="T624" s="53">
        <f t="shared" si="151"/>
        <v>0</v>
      </c>
      <c r="U624" s="53" t="str">
        <f t="shared" si="157"/>
        <v>0</v>
      </c>
      <c r="V624" s="53">
        <f t="shared" si="152"/>
        <v>0</v>
      </c>
      <c r="W624" s="53" t="str">
        <f t="shared" si="158"/>
        <v>0</v>
      </c>
      <c r="X624" s="53">
        <f t="shared" si="153"/>
        <v>0</v>
      </c>
      <c r="Y624" s="53" t="str">
        <f t="shared" si="159"/>
        <v>0</v>
      </c>
      <c r="Z624" s="53">
        <f t="shared" si="154"/>
        <v>0</v>
      </c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92"/>
      <c r="B625" s="59"/>
      <c r="C625" s="87"/>
      <c r="D625" s="91"/>
      <c r="E625" s="42"/>
      <c r="F625" s="51"/>
      <c r="G625" s="42"/>
      <c r="H625" s="51"/>
      <c r="I625" s="42"/>
      <c r="J625" s="51"/>
      <c r="K625" s="42"/>
      <c r="L625" s="51"/>
      <c r="M625" s="55"/>
      <c r="N625" s="58"/>
      <c r="O625" s="59">
        <v>260</v>
      </c>
      <c r="Q625" s="53" t="str">
        <f t="shared" si="155"/>
        <v>1</v>
      </c>
      <c r="R625" s="53">
        <f t="shared" si="150"/>
        <v>1</v>
      </c>
      <c r="S625" s="53" t="str">
        <f t="shared" si="156"/>
        <v>0</v>
      </c>
      <c r="T625" s="53">
        <f t="shared" si="151"/>
        <v>0</v>
      </c>
      <c r="U625" s="53" t="str">
        <f t="shared" si="157"/>
        <v>0</v>
      </c>
      <c r="V625" s="53">
        <f t="shared" si="152"/>
        <v>0</v>
      </c>
      <c r="W625" s="53" t="str">
        <f t="shared" si="158"/>
        <v>0</v>
      </c>
      <c r="X625" s="53">
        <f t="shared" si="153"/>
        <v>0</v>
      </c>
      <c r="Y625" s="53" t="str">
        <f t="shared" si="159"/>
        <v>0</v>
      </c>
      <c r="Z625" s="53">
        <f t="shared" si="154"/>
        <v>0</v>
      </c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92"/>
      <c r="B626" s="59"/>
      <c r="C626" s="87"/>
      <c r="D626" s="91"/>
      <c r="E626" s="42"/>
      <c r="F626" s="51"/>
      <c r="G626" s="42"/>
      <c r="H626" s="51"/>
      <c r="I626" s="42"/>
      <c r="J626" s="51"/>
      <c r="K626" s="42"/>
      <c r="L626" s="51"/>
      <c r="M626" s="55"/>
      <c r="N626" s="58"/>
      <c r="O626" s="59">
        <v>260</v>
      </c>
      <c r="Q626" s="53" t="str">
        <f t="shared" si="155"/>
        <v>1</v>
      </c>
      <c r="R626" s="53">
        <f t="shared" si="150"/>
        <v>1</v>
      </c>
      <c r="S626" s="53" t="str">
        <f t="shared" si="156"/>
        <v>0</v>
      </c>
      <c r="T626" s="53">
        <f t="shared" si="151"/>
        <v>0</v>
      </c>
      <c r="U626" s="53" t="str">
        <f t="shared" si="157"/>
        <v>0</v>
      </c>
      <c r="V626" s="53">
        <f t="shared" si="152"/>
        <v>0</v>
      </c>
      <c r="W626" s="53" t="str">
        <f t="shared" si="158"/>
        <v>0</v>
      </c>
      <c r="X626" s="53">
        <f t="shared" si="153"/>
        <v>0</v>
      </c>
      <c r="Y626" s="53" t="str">
        <f t="shared" si="159"/>
        <v>0</v>
      </c>
      <c r="Z626" s="53">
        <f t="shared" si="154"/>
        <v>0</v>
      </c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92"/>
      <c r="B627" s="59"/>
      <c r="C627" s="87"/>
      <c r="D627" s="91"/>
      <c r="E627" s="42"/>
      <c r="F627" s="51"/>
      <c r="G627" s="42"/>
      <c r="H627" s="51"/>
      <c r="I627" s="42"/>
      <c r="J627" s="51"/>
      <c r="K627" s="42"/>
      <c r="L627" s="51"/>
      <c r="M627" s="55"/>
      <c r="N627" s="58"/>
      <c r="O627" s="59">
        <v>260</v>
      </c>
      <c r="Q627" s="53" t="str">
        <f t="shared" si="155"/>
        <v>1</v>
      </c>
      <c r="R627" s="53">
        <f t="shared" si="150"/>
        <v>1</v>
      </c>
      <c r="S627" s="53" t="str">
        <f t="shared" si="156"/>
        <v>0</v>
      </c>
      <c r="T627" s="53">
        <f t="shared" si="151"/>
        <v>0</v>
      </c>
      <c r="U627" s="53" t="str">
        <f t="shared" si="157"/>
        <v>0</v>
      </c>
      <c r="V627" s="53">
        <f t="shared" si="152"/>
        <v>0</v>
      </c>
      <c r="W627" s="53" t="str">
        <f t="shared" si="158"/>
        <v>0</v>
      </c>
      <c r="X627" s="53">
        <f t="shared" si="153"/>
        <v>0</v>
      </c>
      <c r="Y627" s="53" t="str">
        <f t="shared" si="159"/>
        <v>0</v>
      </c>
      <c r="Z627" s="53">
        <f t="shared" si="154"/>
        <v>0</v>
      </c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92"/>
      <c r="B628" s="59"/>
      <c r="C628" s="87"/>
      <c r="D628" s="91"/>
      <c r="E628" s="42"/>
      <c r="F628" s="51"/>
      <c r="G628" s="42"/>
      <c r="H628" s="51"/>
      <c r="I628" s="42"/>
      <c r="J628" s="51"/>
      <c r="K628" s="42"/>
      <c r="L628" s="51"/>
      <c r="M628" s="55"/>
      <c r="N628" s="58"/>
      <c r="O628" s="59">
        <v>260</v>
      </c>
      <c r="Q628" s="53" t="str">
        <f t="shared" si="155"/>
        <v>1</v>
      </c>
      <c r="R628" s="53">
        <f t="shared" si="150"/>
        <v>1</v>
      </c>
      <c r="S628" s="53" t="str">
        <f t="shared" si="156"/>
        <v>0</v>
      </c>
      <c r="T628" s="53">
        <f t="shared" si="151"/>
        <v>0</v>
      </c>
      <c r="U628" s="53" t="str">
        <f t="shared" si="157"/>
        <v>0</v>
      </c>
      <c r="V628" s="53">
        <f t="shared" si="152"/>
        <v>0</v>
      </c>
      <c r="W628" s="53" t="str">
        <f t="shared" si="158"/>
        <v>0</v>
      </c>
      <c r="X628" s="53">
        <f t="shared" si="153"/>
        <v>0</v>
      </c>
      <c r="Y628" s="53" t="str">
        <f t="shared" si="159"/>
        <v>0</v>
      </c>
      <c r="Z628" s="53">
        <f t="shared" si="154"/>
        <v>0</v>
      </c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92"/>
      <c r="B629" s="59"/>
      <c r="C629" s="87"/>
      <c r="D629" s="91"/>
      <c r="E629" s="42"/>
      <c r="F629" s="51"/>
      <c r="G629" s="42"/>
      <c r="H629" s="51"/>
      <c r="I629" s="42"/>
      <c r="J629" s="51"/>
      <c r="K629" s="42"/>
      <c r="L629" s="51"/>
      <c r="M629" s="55"/>
      <c r="N629" s="58"/>
      <c r="O629" s="59">
        <v>260</v>
      </c>
      <c r="Q629" s="53" t="str">
        <f t="shared" si="155"/>
        <v>1</v>
      </c>
      <c r="R629" s="53">
        <f t="shared" si="150"/>
        <v>1</v>
      </c>
      <c r="S629" s="53" t="str">
        <f t="shared" si="156"/>
        <v>0</v>
      </c>
      <c r="T629" s="53">
        <f t="shared" si="151"/>
        <v>0</v>
      </c>
      <c r="U629" s="53" t="str">
        <f t="shared" si="157"/>
        <v>0</v>
      </c>
      <c r="V629" s="53">
        <f t="shared" si="152"/>
        <v>0</v>
      </c>
      <c r="W629" s="53" t="str">
        <f t="shared" si="158"/>
        <v>0</v>
      </c>
      <c r="X629" s="53">
        <f t="shared" si="153"/>
        <v>0</v>
      </c>
      <c r="Y629" s="53" t="str">
        <f t="shared" si="159"/>
        <v>0</v>
      </c>
      <c r="Z629" s="53">
        <f t="shared" si="154"/>
        <v>0</v>
      </c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92"/>
      <c r="B630" s="59"/>
      <c r="C630" s="87"/>
      <c r="D630" s="91"/>
      <c r="E630" s="42"/>
      <c r="F630" s="51"/>
      <c r="G630" s="42"/>
      <c r="H630" s="51"/>
      <c r="I630" s="42"/>
      <c r="J630" s="51"/>
      <c r="K630" s="42"/>
      <c r="L630" s="51"/>
      <c r="M630" s="55"/>
      <c r="N630" s="58"/>
      <c r="O630" s="59">
        <v>260</v>
      </c>
      <c r="Q630" s="53" t="str">
        <f t="shared" si="155"/>
        <v>1</v>
      </c>
      <c r="R630" s="53">
        <f t="shared" si="150"/>
        <v>1</v>
      </c>
      <c r="S630" s="53" t="str">
        <f t="shared" si="156"/>
        <v>0</v>
      </c>
      <c r="T630" s="53">
        <f t="shared" si="151"/>
        <v>0</v>
      </c>
      <c r="U630" s="53" t="str">
        <f t="shared" si="157"/>
        <v>0</v>
      </c>
      <c r="V630" s="53">
        <f t="shared" si="152"/>
        <v>0</v>
      </c>
      <c r="W630" s="53" t="str">
        <f t="shared" si="158"/>
        <v>0</v>
      </c>
      <c r="X630" s="53">
        <f t="shared" si="153"/>
        <v>0</v>
      </c>
      <c r="Y630" s="53" t="str">
        <f t="shared" si="159"/>
        <v>0</v>
      </c>
      <c r="Z630" s="53">
        <f t="shared" si="154"/>
        <v>0</v>
      </c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92"/>
      <c r="B631" s="59"/>
      <c r="C631" s="87"/>
      <c r="D631" s="91"/>
      <c r="E631" s="42"/>
      <c r="F631" s="51"/>
      <c r="G631" s="42"/>
      <c r="H631" s="51"/>
      <c r="I631" s="42"/>
      <c r="J631" s="51"/>
      <c r="K631" s="42"/>
      <c r="L631" s="51"/>
      <c r="M631" s="55"/>
      <c r="N631" s="58"/>
      <c r="O631" s="59">
        <v>260</v>
      </c>
      <c r="Q631" s="53" t="str">
        <f t="shared" si="155"/>
        <v>1</v>
      </c>
      <c r="R631" s="53">
        <f t="shared" si="150"/>
        <v>1</v>
      </c>
      <c r="S631" s="53" t="str">
        <f t="shared" si="156"/>
        <v>0</v>
      </c>
      <c r="T631" s="53">
        <f t="shared" si="151"/>
        <v>0</v>
      </c>
      <c r="U631" s="53" t="str">
        <f t="shared" si="157"/>
        <v>0</v>
      </c>
      <c r="V631" s="53">
        <f t="shared" si="152"/>
        <v>0</v>
      </c>
      <c r="W631" s="53" t="str">
        <f t="shared" si="158"/>
        <v>0</v>
      </c>
      <c r="X631" s="53">
        <f t="shared" si="153"/>
        <v>0</v>
      </c>
      <c r="Y631" s="53" t="str">
        <f t="shared" si="159"/>
        <v>0</v>
      </c>
      <c r="Z631" s="53">
        <f t="shared" si="154"/>
        <v>0</v>
      </c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92"/>
      <c r="B632" s="59"/>
      <c r="C632" s="87"/>
      <c r="D632" s="91"/>
      <c r="E632" s="42"/>
      <c r="F632" s="51"/>
      <c r="G632" s="42"/>
      <c r="H632" s="51"/>
      <c r="I632" s="42"/>
      <c r="J632" s="51"/>
      <c r="K632" s="42"/>
      <c r="L632" s="51"/>
      <c r="M632" s="55"/>
      <c r="N632" s="58"/>
      <c r="O632" s="59">
        <v>260</v>
      </c>
      <c r="Q632" s="53" t="str">
        <f t="shared" si="155"/>
        <v>1</v>
      </c>
      <c r="R632" s="53">
        <f t="shared" si="150"/>
        <v>1</v>
      </c>
      <c r="S632" s="53" t="str">
        <f t="shared" si="156"/>
        <v>0</v>
      </c>
      <c r="T632" s="53">
        <f t="shared" si="151"/>
        <v>0</v>
      </c>
      <c r="U632" s="53" t="str">
        <f t="shared" si="157"/>
        <v>0</v>
      </c>
      <c r="V632" s="53">
        <f t="shared" si="152"/>
        <v>0</v>
      </c>
      <c r="W632" s="53" t="str">
        <f t="shared" si="158"/>
        <v>0</v>
      </c>
      <c r="X632" s="53">
        <f t="shared" si="153"/>
        <v>0</v>
      </c>
      <c r="Y632" s="53" t="str">
        <f t="shared" si="159"/>
        <v>0</v>
      </c>
      <c r="Z632" s="53">
        <f t="shared" si="154"/>
        <v>0</v>
      </c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92"/>
      <c r="B633" s="59"/>
      <c r="C633" s="87"/>
      <c r="D633" s="91"/>
      <c r="E633" s="42"/>
      <c r="F633" s="51"/>
      <c r="G633" s="42"/>
      <c r="H633" s="51"/>
      <c r="I633" s="42"/>
      <c r="J633" s="51"/>
      <c r="K633" s="42"/>
      <c r="L633" s="51"/>
      <c r="M633" s="55"/>
      <c r="N633" s="58"/>
      <c r="O633" s="59">
        <v>260</v>
      </c>
      <c r="Q633" s="53" t="str">
        <f t="shared" si="155"/>
        <v>1</v>
      </c>
      <c r="R633" s="53">
        <f t="shared" si="150"/>
        <v>1</v>
      </c>
      <c r="S633" s="53" t="str">
        <f t="shared" si="156"/>
        <v>0</v>
      </c>
      <c r="T633" s="53">
        <f t="shared" si="151"/>
        <v>0</v>
      </c>
      <c r="U633" s="53" t="str">
        <f t="shared" si="157"/>
        <v>0</v>
      </c>
      <c r="V633" s="53">
        <f t="shared" si="152"/>
        <v>0</v>
      </c>
      <c r="W633" s="53" t="str">
        <f t="shared" si="158"/>
        <v>0</v>
      </c>
      <c r="X633" s="53">
        <f t="shared" si="153"/>
        <v>0</v>
      </c>
      <c r="Y633" s="53" t="str">
        <f t="shared" si="159"/>
        <v>0</v>
      </c>
      <c r="Z633" s="53">
        <f t="shared" si="154"/>
        <v>0</v>
      </c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92"/>
      <c r="B634" s="59"/>
      <c r="C634" s="87"/>
      <c r="D634" s="91"/>
      <c r="E634" s="42"/>
      <c r="F634" s="51"/>
      <c r="G634" s="42"/>
      <c r="H634" s="51"/>
      <c r="I634" s="42"/>
      <c r="J634" s="51"/>
      <c r="K634" s="42"/>
      <c r="L634" s="51"/>
      <c r="M634" s="55"/>
      <c r="N634" s="58"/>
      <c r="O634" s="59">
        <v>260</v>
      </c>
      <c r="Q634" s="53" t="str">
        <f t="shared" si="155"/>
        <v>1</v>
      </c>
      <c r="R634" s="53">
        <f t="shared" si="150"/>
        <v>1</v>
      </c>
      <c r="S634" s="53" t="str">
        <f t="shared" si="156"/>
        <v>0</v>
      </c>
      <c r="T634" s="53">
        <f t="shared" si="151"/>
        <v>0</v>
      </c>
      <c r="U634" s="53" t="str">
        <f t="shared" si="157"/>
        <v>0</v>
      </c>
      <c r="V634" s="53">
        <f t="shared" si="152"/>
        <v>0</v>
      </c>
      <c r="W634" s="53" t="str">
        <f t="shared" si="158"/>
        <v>0</v>
      </c>
      <c r="X634" s="53">
        <f t="shared" si="153"/>
        <v>0</v>
      </c>
      <c r="Y634" s="53" t="str">
        <f t="shared" si="159"/>
        <v>0</v>
      </c>
      <c r="Z634" s="53">
        <f t="shared" si="154"/>
        <v>0</v>
      </c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92"/>
      <c r="B635" s="59"/>
      <c r="C635" s="87"/>
      <c r="D635" s="91"/>
      <c r="E635" s="42"/>
      <c r="F635" s="51"/>
      <c r="G635" s="42"/>
      <c r="H635" s="51"/>
      <c r="I635" s="42"/>
      <c r="J635" s="51"/>
      <c r="K635" s="42"/>
      <c r="L635" s="51"/>
      <c r="M635" s="55"/>
      <c r="N635" s="58"/>
      <c r="O635" s="59">
        <v>260</v>
      </c>
      <c r="Q635" s="53" t="str">
        <f t="shared" si="155"/>
        <v>1</v>
      </c>
      <c r="R635" s="53">
        <f t="shared" si="150"/>
        <v>1</v>
      </c>
      <c r="S635" s="53" t="str">
        <f t="shared" si="156"/>
        <v>0</v>
      </c>
      <c r="T635" s="53">
        <f t="shared" si="151"/>
        <v>0</v>
      </c>
      <c r="U635" s="53" t="str">
        <f t="shared" si="157"/>
        <v>0</v>
      </c>
      <c r="V635" s="53">
        <f t="shared" si="152"/>
        <v>0</v>
      </c>
      <c r="W635" s="53" t="str">
        <f t="shared" si="158"/>
        <v>0</v>
      </c>
      <c r="X635" s="53">
        <f t="shared" si="153"/>
        <v>0</v>
      </c>
      <c r="Y635" s="53" t="str">
        <f t="shared" si="159"/>
        <v>0</v>
      </c>
      <c r="Z635" s="53">
        <f t="shared" si="154"/>
        <v>0</v>
      </c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92"/>
      <c r="B636" s="59"/>
      <c r="C636" s="87"/>
      <c r="D636" s="91"/>
      <c r="E636" s="42"/>
      <c r="F636" s="51"/>
      <c r="G636" s="42"/>
      <c r="H636" s="51"/>
      <c r="I636" s="42"/>
      <c r="J636" s="51"/>
      <c r="K636" s="42"/>
      <c r="L636" s="51"/>
      <c r="M636" s="55"/>
      <c r="N636" s="58"/>
      <c r="O636" s="59">
        <v>260</v>
      </c>
      <c r="Q636" s="53" t="str">
        <f t="shared" si="155"/>
        <v>1</v>
      </c>
      <c r="R636" s="53">
        <f t="shared" si="150"/>
        <v>1</v>
      </c>
      <c r="S636" s="53" t="str">
        <f t="shared" si="156"/>
        <v>0</v>
      </c>
      <c r="T636" s="53">
        <f t="shared" si="151"/>
        <v>0</v>
      </c>
      <c r="U636" s="53" t="str">
        <f t="shared" si="157"/>
        <v>0</v>
      </c>
      <c r="V636" s="53">
        <f t="shared" si="152"/>
        <v>0</v>
      </c>
      <c r="W636" s="53" t="str">
        <f t="shared" si="158"/>
        <v>0</v>
      </c>
      <c r="X636" s="53">
        <f t="shared" si="153"/>
        <v>0</v>
      </c>
      <c r="Y636" s="53" t="str">
        <f t="shared" si="159"/>
        <v>0</v>
      </c>
      <c r="Z636" s="53">
        <f t="shared" si="154"/>
        <v>0</v>
      </c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92"/>
      <c r="B637" s="59"/>
      <c r="C637" s="87"/>
      <c r="D637" s="91"/>
      <c r="E637" s="42"/>
      <c r="F637" s="51"/>
      <c r="G637" s="42"/>
      <c r="H637" s="51"/>
      <c r="I637" s="42"/>
      <c r="J637" s="51"/>
      <c r="K637" s="42"/>
      <c r="L637" s="51"/>
      <c r="M637" s="55"/>
      <c r="N637" s="58"/>
      <c r="O637" s="59">
        <v>260</v>
      </c>
      <c r="Q637" s="53" t="str">
        <f t="shared" si="155"/>
        <v>1</v>
      </c>
      <c r="R637" s="53">
        <f t="shared" si="150"/>
        <v>1</v>
      </c>
      <c r="S637" s="53" t="str">
        <f t="shared" si="156"/>
        <v>0</v>
      </c>
      <c r="T637" s="53">
        <f t="shared" si="151"/>
        <v>0</v>
      </c>
      <c r="U637" s="53" t="str">
        <f t="shared" si="157"/>
        <v>0</v>
      </c>
      <c r="V637" s="53">
        <f t="shared" si="152"/>
        <v>0</v>
      </c>
      <c r="W637" s="53" t="str">
        <f t="shared" si="158"/>
        <v>0</v>
      </c>
      <c r="X637" s="53">
        <f t="shared" si="153"/>
        <v>0</v>
      </c>
      <c r="Y637" s="53" t="str">
        <f t="shared" si="159"/>
        <v>0</v>
      </c>
      <c r="Z637" s="53">
        <f t="shared" si="154"/>
        <v>0</v>
      </c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92"/>
      <c r="B638" s="59"/>
      <c r="C638" s="87"/>
      <c r="D638" s="91"/>
      <c r="E638" s="42"/>
      <c r="F638" s="51"/>
      <c r="G638" s="42"/>
      <c r="H638" s="51"/>
      <c r="I638" s="42"/>
      <c r="J638" s="51"/>
      <c r="K638" s="42"/>
      <c r="L638" s="51"/>
      <c r="M638" s="55"/>
      <c r="N638" s="58"/>
      <c r="O638" s="59">
        <v>260</v>
      </c>
      <c r="Q638" s="53" t="str">
        <f t="shared" si="155"/>
        <v>1</v>
      </c>
      <c r="R638" s="53">
        <f t="shared" si="150"/>
        <v>1</v>
      </c>
      <c r="S638" s="53" t="str">
        <f t="shared" si="156"/>
        <v>0</v>
      </c>
      <c r="T638" s="53">
        <f t="shared" si="151"/>
        <v>0</v>
      </c>
      <c r="U638" s="53" t="str">
        <f t="shared" si="157"/>
        <v>0</v>
      </c>
      <c r="V638" s="53">
        <f t="shared" si="152"/>
        <v>0</v>
      </c>
      <c r="W638" s="53" t="str">
        <f t="shared" si="158"/>
        <v>0</v>
      </c>
      <c r="X638" s="53">
        <f t="shared" si="153"/>
        <v>0</v>
      </c>
      <c r="Y638" s="53" t="str">
        <f t="shared" si="159"/>
        <v>0</v>
      </c>
      <c r="Z638" s="53">
        <f t="shared" si="154"/>
        <v>0</v>
      </c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92"/>
      <c r="B639" s="59"/>
      <c r="C639" s="87"/>
      <c r="D639" s="91"/>
      <c r="E639" s="42"/>
      <c r="F639" s="51"/>
      <c r="G639" s="42"/>
      <c r="H639" s="51"/>
      <c r="I639" s="42"/>
      <c r="J639" s="51"/>
      <c r="K639" s="42"/>
      <c r="L639" s="51"/>
      <c r="M639" s="55"/>
      <c r="N639" s="58"/>
      <c r="O639" s="59">
        <v>260</v>
      </c>
      <c r="Q639" s="53" t="str">
        <f t="shared" si="155"/>
        <v>1</v>
      </c>
      <c r="R639" s="53">
        <f t="shared" si="150"/>
        <v>1</v>
      </c>
      <c r="S639" s="53" t="str">
        <f t="shared" si="156"/>
        <v>0</v>
      </c>
      <c r="T639" s="53">
        <f t="shared" si="151"/>
        <v>0</v>
      </c>
      <c r="U639" s="53" t="str">
        <f t="shared" si="157"/>
        <v>0</v>
      </c>
      <c r="V639" s="53">
        <f t="shared" si="152"/>
        <v>0</v>
      </c>
      <c r="W639" s="53" t="str">
        <f t="shared" si="158"/>
        <v>0</v>
      </c>
      <c r="X639" s="53">
        <f t="shared" si="153"/>
        <v>0</v>
      </c>
      <c r="Y639" s="53" t="str">
        <f t="shared" si="159"/>
        <v>0</v>
      </c>
      <c r="Z639" s="53">
        <f t="shared" si="154"/>
        <v>0</v>
      </c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92"/>
      <c r="B640" s="59"/>
      <c r="C640" s="87"/>
      <c r="D640" s="91"/>
      <c r="E640" s="42"/>
      <c r="F640" s="51"/>
      <c r="G640" s="42"/>
      <c r="H640" s="51"/>
      <c r="I640" s="42"/>
      <c r="J640" s="51"/>
      <c r="K640" s="42"/>
      <c r="L640" s="51"/>
      <c r="M640" s="55"/>
      <c r="N640" s="58"/>
      <c r="O640" s="59">
        <v>260</v>
      </c>
      <c r="Q640" s="53" t="str">
        <f t="shared" si="155"/>
        <v>1</v>
      </c>
      <c r="R640" s="53">
        <f t="shared" si="150"/>
        <v>1</v>
      </c>
      <c r="S640" s="53" t="str">
        <f t="shared" si="156"/>
        <v>0</v>
      </c>
      <c r="T640" s="53">
        <f t="shared" si="151"/>
        <v>0</v>
      </c>
      <c r="U640" s="53" t="str">
        <f t="shared" si="157"/>
        <v>0</v>
      </c>
      <c r="V640" s="53">
        <f t="shared" si="152"/>
        <v>0</v>
      </c>
      <c r="W640" s="53" t="str">
        <f t="shared" si="158"/>
        <v>0</v>
      </c>
      <c r="X640" s="53">
        <f t="shared" si="153"/>
        <v>0</v>
      </c>
      <c r="Y640" s="53" t="str">
        <f t="shared" si="159"/>
        <v>0</v>
      </c>
      <c r="Z640" s="53">
        <f t="shared" si="154"/>
        <v>0</v>
      </c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92"/>
      <c r="B641" s="59"/>
      <c r="C641" s="87"/>
      <c r="D641" s="91"/>
      <c r="E641" s="42"/>
      <c r="F641" s="51"/>
      <c r="G641" s="42"/>
      <c r="H641" s="51"/>
      <c r="I641" s="42"/>
      <c r="J641" s="51"/>
      <c r="K641" s="42"/>
      <c r="L641" s="51"/>
      <c r="M641" s="55"/>
      <c r="N641" s="58"/>
      <c r="O641" s="59">
        <v>260</v>
      </c>
      <c r="Q641" s="53" t="str">
        <f t="shared" si="155"/>
        <v>1</v>
      </c>
      <c r="R641" s="53">
        <f t="shared" si="150"/>
        <v>1</v>
      </c>
      <c r="S641" s="53" t="str">
        <f t="shared" si="156"/>
        <v>0</v>
      </c>
      <c r="T641" s="53">
        <f t="shared" si="151"/>
        <v>0</v>
      </c>
      <c r="U641" s="53" t="str">
        <f t="shared" si="157"/>
        <v>0</v>
      </c>
      <c r="V641" s="53">
        <f t="shared" si="152"/>
        <v>0</v>
      </c>
      <c r="W641" s="53" t="str">
        <f t="shared" si="158"/>
        <v>0</v>
      </c>
      <c r="X641" s="53">
        <f t="shared" si="153"/>
        <v>0</v>
      </c>
      <c r="Y641" s="53" t="str">
        <f t="shared" si="159"/>
        <v>0</v>
      </c>
      <c r="Z641" s="53">
        <f t="shared" si="154"/>
        <v>0</v>
      </c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92"/>
      <c r="B642" s="59"/>
      <c r="C642" s="87"/>
      <c r="D642" s="91"/>
      <c r="E642" s="42"/>
      <c r="F642" s="51"/>
      <c r="G642" s="42"/>
      <c r="H642" s="51"/>
      <c r="I642" s="42"/>
      <c r="J642" s="51"/>
      <c r="K642" s="42"/>
      <c r="L642" s="51"/>
      <c r="M642" s="55"/>
      <c r="N642" s="58"/>
      <c r="O642" s="59">
        <v>260</v>
      </c>
      <c r="Q642" s="53" t="str">
        <f t="shared" si="155"/>
        <v>1</v>
      </c>
      <c r="R642" s="53">
        <f t="shared" si="150"/>
        <v>1</v>
      </c>
      <c r="S642" s="53" t="str">
        <f t="shared" si="156"/>
        <v>0</v>
      </c>
      <c r="T642" s="53">
        <f t="shared" si="151"/>
        <v>0</v>
      </c>
      <c r="U642" s="53" t="str">
        <f t="shared" si="157"/>
        <v>0</v>
      </c>
      <c r="V642" s="53">
        <f t="shared" si="152"/>
        <v>0</v>
      </c>
      <c r="W642" s="53" t="str">
        <f t="shared" si="158"/>
        <v>0</v>
      </c>
      <c r="X642" s="53">
        <f t="shared" si="153"/>
        <v>0</v>
      </c>
      <c r="Y642" s="53" t="str">
        <f t="shared" si="159"/>
        <v>0</v>
      </c>
      <c r="Z642" s="53">
        <f t="shared" si="154"/>
        <v>0</v>
      </c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92"/>
      <c r="B643" s="59"/>
      <c r="C643" s="87"/>
      <c r="D643" s="91"/>
      <c r="E643" s="42"/>
      <c r="F643" s="51"/>
      <c r="G643" s="42"/>
      <c r="H643" s="51"/>
      <c r="I643" s="42"/>
      <c r="J643" s="51"/>
      <c r="K643" s="42"/>
      <c r="L643" s="51"/>
      <c r="M643" s="55"/>
      <c r="N643" s="58"/>
      <c r="O643" s="59">
        <v>260</v>
      </c>
      <c r="Q643" s="53" t="str">
        <f t="shared" si="155"/>
        <v>1</v>
      </c>
      <c r="R643" s="53">
        <f t="shared" si="150"/>
        <v>1</v>
      </c>
      <c r="S643" s="53" t="str">
        <f t="shared" si="156"/>
        <v>0</v>
      </c>
      <c r="T643" s="53">
        <f t="shared" si="151"/>
        <v>0</v>
      </c>
      <c r="U643" s="53" t="str">
        <f t="shared" si="157"/>
        <v>0</v>
      </c>
      <c r="V643" s="53">
        <f t="shared" si="152"/>
        <v>0</v>
      </c>
      <c r="W643" s="53" t="str">
        <f t="shared" si="158"/>
        <v>0</v>
      </c>
      <c r="X643" s="53">
        <f t="shared" si="153"/>
        <v>0</v>
      </c>
      <c r="Y643" s="53" t="str">
        <f t="shared" si="159"/>
        <v>0</v>
      </c>
      <c r="Z643" s="53">
        <f t="shared" si="154"/>
        <v>0</v>
      </c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92"/>
      <c r="B644" s="59"/>
      <c r="C644" s="87"/>
      <c r="D644" s="91"/>
      <c r="E644" s="42"/>
      <c r="F644" s="51"/>
      <c r="G644" s="42"/>
      <c r="H644" s="51"/>
      <c r="I644" s="42"/>
      <c r="J644" s="51"/>
      <c r="K644" s="42"/>
      <c r="L644" s="51"/>
      <c r="M644" s="55"/>
      <c r="N644" s="58"/>
      <c r="O644" s="59">
        <v>260</v>
      </c>
      <c r="Q644" s="53" t="str">
        <f t="shared" si="155"/>
        <v>1</v>
      </c>
      <c r="R644" s="53">
        <f t="shared" si="150"/>
        <v>1</v>
      </c>
      <c r="S644" s="53" t="str">
        <f t="shared" si="156"/>
        <v>0</v>
      </c>
      <c r="T644" s="53">
        <f t="shared" si="151"/>
        <v>0</v>
      </c>
      <c r="U644" s="53" t="str">
        <f t="shared" si="157"/>
        <v>0</v>
      </c>
      <c r="V644" s="53">
        <f t="shared" si="152"/>
        <v>0</v>
      </c>
      <c r="W644" s="53" t="str">
        <f t="shared" si="158"/>
        <v>0</v>
      </c>
      <c r="X644" s="53">
        <f t="shared" si="153"/>
        <v>0</v>
      </c>
      <c r="Y644" s="53" t="str">
        <f t="shared" si="159"/>
        <v>0</v>
      </c>
      <c r="Z644" s="53">
        <f t="shared" si="154"/>
        <v>0</v>
      </c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92"/>
      <c r="B645" s="59"/>
      <c r="C645" s="87"/>
      <c r="D645" s="91"/>
      <c r="E645" s="42"/>
      <c r="F645" s="51"/>
      <c r="G645" s="42"/>
      <c r="H645" s="51"/>
      <c r="I645" s="42"/>
      <c r="J645" s="51"/>
      <c r="K645" s="42"/>
      <c r="L645" s="51"/>
      <c r="M645" s="55"/>
      <c r="N645" s="58"/>
      <c r="O645" s="59">
        <v>260</v>
      </c>
      <c r="Q645" s="53" t="str">
        <f t="shared" si="155"/>
        <v>1</v>
      </c>
      <c r="R645" s="53">
        <f t="shared" si="150"/>
        <v>1</v>
      </c>
      <c r="S645" s="53" t="str">
        <f t="shared" si="156"/>
        <v>0</v>
      </c>
      <c r="T645" s="53">
        <f t="shared" si="151"/>
        <v>0</v>
      </c>
      <c r="U645" s="53" t="str">
        <f t="shared" si="157"/>
        <v>0</v>
      </c>
      <c r="V645" s="53">
        <f t="shared" si="152"/>
        <v>0</v>
      </c>
      <c r="W645" s="53" t="str">
        <f t="shared" si="158"/>
        <v>0</v>
      </c>
      <c r="X645" s="53">
        <f t="shared" si="153"/>
        <v>0</v>
      </c>
      <c r="Y645" s="53" t="str">
        <f t="shared" si="159"/>
        <v>0</v>
      </c>
      <c r="Z645" s="53">
        <f t="shared" si="154"/>
        <v>0</v>
      </c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92"/>
      <c r="B646" s="59"/>
      <c r="C646" s="87"/>
      <c r="D646" s="91"/>
      <c r="E646" s="42"/>
      <c r="F646" s="51"/>
      <c r="G646" s="42"/>
      <c r="H646" s="51"/>
      <c r="I646" s="42"/>
      <c r="J646" s="51"/>
      <c r="K646" s="42"/>
      <c r="L646" s="51"/>
      <c r="M646" s="55"/>
      <c r="N646" s="58"/>
      <c r="O646" s="59">
        <v>260</v>
      </c>
      <c r="Q646" s="53" t="str">
        <f t="shared" si="155"/>
        <v>1</v>
      </c>
      <c r="R646" s="53">
        <f t="shared" si="150"/>
        <v>1</v>
      </c>
      <c r="S646" s="53" t="str">
        <f t="shared" si="156"/>
        <v>0</v>
      </c>
      <c r="T646" s="53">
        <f t="shared" si="151"/>
        <v>0</v>
      </c>
      <c r="U646" s="53" t="str">
        <f t="shared" si="157"/>
        <v>0</v>
      </c>
      <c r="V646" s="53">
        <f t="shared" si="152"/>
        <v>0</v>
      </c>
      <c r="W646" s="53" t="str">
        <f t="shared" si="158"/>
        <v>0</v>
      </c>
      <c r="X646" s="53">
        <f t="shared" si="153"/>
        <v>0</v>
      </c>
      <c r="Y646" s="53" t="str">
        <f t="shared" si="159"/>
        <v>0</v>
      </c>
      <c r="Z646" s="53">
        <f t="shared" si="154"/>
        <v>0</v>
      </c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92"/>
      <c r="B647" s="59"/>
      <c r="C647" s="87"/>
      <c r="D647" s="91"/>
      <c r="E647" s="42"/>
      <c r="F647" s="51"/>
      <c r="G647" s="42"/>
      <c r="H647" s="51"/>
      <c r="I647" s="42"/>
      <c r="J647" s="51"/>
      <c r="K647" s="42"/>
      <c r="L647" s="51"/>
      <c r="M647" s="55"/>
      <c r="N647" s="58"/>
      <c r="O647" s="59">
        <v>260</v>
      </c>
      <c r="Q647" s="53" t="str">
        <f t="shared" si="155"/>
        <v>1</v>
      </c>
      <c r="R647" s="53">
        <f t="shared" si="150"/>
        <v>1</v>
      </c>
      <c r="S647" s="53" t="str">
        <f t="shared" si="156"/>
        <v>0</v>
      </c>
      <c r="T647" s="53">
        <f t="shared" si="151"/>
        <v>0</v>
      </c>
      <c r="U647" s="53" t="str">
        <f t="shared" si="157"/>
        <v>0</v>
      </c>
      <c r="V647" s="53">
        <f t="shared" si="152"/>
        <v>0</v>
      </c>
      <c r="W647" s="53" t="str">
        <f t="shared" si="158"/>
        <v>0</v>
      </c>
      <c r="X647" s="53">
        <f t="shared" si="153"/>
        <v>0</v>
      </c>
      <c r="Y647" s="53" t="str">
        <f t="shared" si="159"/>
        <v>0</v>
      </c>
      <c r="Z647" s="53">
        <f t="shared" si="154"/>
        <v>0</v>
      </c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92"/>
      <c r="B648" s="59"/>
      <c r="C648" s="87"/>
      <c r="D648" s="91"/>
      <c r="E648" s="42"/>
      <c r="F648" s="51"/>
      <c r="G648" s="42"/>
      <c r="H648" s="51"/>
      <c r="I648" s="42"/>
      <c r="J648" s="51"/>
      <c r="K648" s="42"/>
      <c r="L648" s="51"/>
      <c r="M648" s="55"/>
      <c r="N648" s="58"/>
      <c r="O648" s="59">
        <v>260</v>
      </c>
      <c r="Q648" s="53" t="str">
        <f t="shared" si="155"/>
        <v>1</v>
      </c>
      <c r="R648" s="53">
        <f t="shared" si="150"/>
        <v>1</v>
      </c>
      <c r="S648" s="53" t="str">
        <f t="shared" si="156"/>
        <v>0</v>
      </c>
      <c r="T648" s="53">
        <f t="shared" si="151"/>
        <v>0</v>
      </c>
      <c r="U648" s="53" t="str">
        <f t="shared" si="157"/>
        <v>0</v>
      </c>
      <c r="V648" s="53">
        <f t="shared" si="152"/>
        <v>0</v>
      </c>
      <c r="W648" s="53" t="str">
        <f t="shared" si="158"/>
        <v>0</v>
      </c>
      <c r="X648" s="53">
        <f t="shared" si="153"/>
        <v>0</v>
      </c>
      <c r="Y648" s="53" t="str">
        <f t="shared" si="159"/>
        <v>0</v>
      </c>
      <c r="Z648" s="53">
        <f t="shared" si="154"/>
        <v>0</v>
      </c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92"/>
      <c r="B649" s="59"/>
      <c r="C649" s="87"/>
      <c r="D649" s="91"/>
      <c r="E649" s="42"/>
      <c r="F649" s="51"/>
      <c r="G649" s="42"/>
      <c r="H649" s="51"/>
      <c r="I649" s="42"/>
      <c r="J649" s="51"/>
      <c r="K649" s="42"/>
      <c r="L649" s="51"/>
      <c r="M649" s="55"/>
      <c r="N649" s="58"/>
      <c r="O649" s="59">
        <v>260</v>
      </c>
      <c r="Q649" s="53" t="str">
        <f t="shared" si="155"/>
        <v>1</v>
      </c>
      <c r="R649" s="53">
        <f t="shared" si="150"/>
        <v>1</v>
      </c>
      <c r="S649" s="53" t="str">
        <f t="shared" si="156"/>
        <v>0</v>
      </c>
      <c r="T649" s="53">
        <f t="shared" si="151"/>
        <v>0</v>
      </c>
      <c r="U649" s="53" t="str">
        <f t="shared" si="157"/>
        <v>0</v>
      </c>
      <c r="V649" s="53">
        <f t="shared" si="152"/>
        <v>0</v>
      </c>
      <c r="W649" s="53" t="str">
        <f t="shared" si="158"/>
        <v>0</v>
      </c>
      <c r="X649" s="53">
        <f t="shared" si="153"/>
        <v>0</v>
      </c>
      <c r="Y649" s="53" t="str">
        <f t="shared" si="159"/>
        <v>0</v>
      </c>
      <c r="Z649" s="53">
        <f t="shared" si="154"/>
        <v>0</v>
      </c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92"/>
      <c r="B650" s="59"/>
      <c r="C650" s="87"/>
      <c r="D650" s="91"/>
      <c r="E650" s="42"/>
      <c r="F650" s="51"/>
      <c r="G650" s="42"/>
      <c r="H650" s="51"/>
      <c r="I650" s="42"/>
      <c r="J650" s="51"/>
      <c r="K650" s="42"/>
      <c r="L650" s="51"/>
      <c r="M650" s="55"/>
      <c r="N650" s="58"/>
      <c r="O650" s="59">
        <v>260</v>
      </c>
      <c r="Q650" s="53" t="str">
        <f t="shared" si="155"/>
        <v>1</v>
      </c>
      <c r="R650" s="53">
        <f t="shared" si="150"/>
        <v>1</v>
      </c>
      <c r="S650" s="53" t="str">
        <f t="shared" si="156"/>
        <v>0</v>
      </c>
      <c r="T650" s="53">
        <f t="shared" si="151"/>
        <v>0</v>
      </c>
      <c r="U650" s="53" t="str">
        <f t="shared" si="157"/>
        <v>0</v>
      </c>
      <c r="V650" s="53">
        <f t="shared" si="152"/>
        <v>0</v>
      </c>
      <c r="W650" s="53" t="str">
        <f t="shared" si="158"/>
        <v>0</v>
      </c>
      <c r="X650" s="53">
        <f t="shared" si="153"/>
        <v>0</v>
      </c>
      <c r="Y650" s="53" t="str">
        <f t="shared" si="159"/>
        <v>0</v>
      </c>
      <c r="Z650" s="53">
        <f t="shared" si="154"/>
        <v>0</v>
      </c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92"/>
      <c r="B651" s="59"/>
      <c r="C651" s="87"/>
      <c r="D651" s="91"/>
      <c r="E651" s="42"/>
      <c r="F651" s="51"/>
      <c r="G651" s="42"/>
      <c r="H651" s="51"/>
      <c r="I651" s="42"/>
      <c r="J651" s="51"/>
      <c r="K651" s="42"/>
      <c r="L651" s="51"/>
      <c r="M651" s="55"/>
      <c r="N651" s="58"/>
      <c r="O651" s="59">
        <v>260</v>
      </c>
      <c r="Q651" s="53" t="str">
        <f t="shared" si="155"/>
        <v>1</v>
      </c>
      <c r="R651" s="53">
        <f t="shared" si="150"/>
        <v>1</v>
      </c>
      <c r="S651" s="53" t="str">
        <f t="shared" si="156"/>
        <v>0</v>
      </c>
      <c r="T651" s="53">
        <f t="shared" si="151"/>
        <v>0</v>
      </c>
      <c r="U651" s="53" t="str">
        <f t="shared" si="157"/>
        <v>0</v>
      </c>
      <c r="V651" s="53">
        <f t="shared" si="152"/>
        <v>0</v>
      </c>
      <c r="W651" s="53" t="str">
        <f t="shared" si="158"/>
        <v>0</v>
      </c>
      <c r="X651" s="53">
        <f t="shared" si="153"/>
        <v>0</v>
      </c>
      <c r="Y651" s="53" t="str">
        <f t="shared" si="159"/>
        <v>0</v>
      </c>
      <c r="Z651" s="53">
        <f t="shared" si="154"/>
        <v>0</v>
      </c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92"/>
      <c r="B652" s="59"/>
      <c r="C652" s="87"/>
      <c r="D652" s="91"/>
      <c r="E652" s="42"/>
      <c r="F652" s="51"/>
      <c r="G652" s="42"/>
      <c r="H652" s="51"/>
      <c r="I652" s="42"/>
      <c r="J652" s="51"/>
      <c r="K652" s="42"/>
      <c r="L652" s="51"/>
      <c r="M652" s="55"/>
      <c r="N652" s="58"/>
      <c r="O652" s="59">
        <v>260</v>
      </c>
      <c r="Q652" s="53" t="str">
        <f t="shared" si="155"/>
        <v>1</v>
      </c>
      <c r="R652" s="53">
        <f t="shared" si="150"/>
        <v>1</v>
      </c>
      <c r="S652" s="53" t="str">
        <f t="shared" si="156"/>
        <v>0</v>
      </c>
      <c r="T652" s="53">
        <f t="shared" si="151"/>
        <v>0</v>
      </c>
      <c r="U652" s="53" t="str">
        <f t="shared" si="157"/>
        <v>0</v>
      </c>
      <c r="V652" s="53">
        <f t="shared" si="152"/>
        <v>0</v>
      </c>
      <c r="W652" s="53" t="str">
        <f t="shared" si="158"/>
        <v>0</v>
      </c>
      <c r="X652" s="53">
        <f t="shared" si="153"/>
        <v>0</v>
      </c>
      <c r="Y652" s="53" t="str">
        <f t="shared" si="159"/>
        <v>0</v>
      </c>
      <c r="Z652" s="53">
        <f t="shared" si="154"/>
        <v>0</v>
      </c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92"/>
      <c r="B653" s="59"/>
      <c r="C653" s="87"/>
      <c r="D653" s="91"/>
      <c r="E653" s="42"/>
      <c r="F653" s="51"/>
      <c r="G653" s="42"/>
      <c r="H653" s="51"/>
      <c r="I653" s="42"/>
      <c r="J653" s="51"/>
      <c r="K653" s="42"/>
      <c r="L653" s="51"/>
      <c r="M653" s="55"/>
      <c r="N653" s="58"/>
      <c r="O653" s="59">
        <v>260</v>
      </c>
      <c r="Q653" s="53" t="str">
        <f t="shared" si="155"/>
        <v>1</v>
      </c>
      <c r="R653" s="53">
        <f t="shared" ref="R653:R716" si="160">Q653*1</f>
        <v>1</v>
      </c>
      <c r="S653" s="53" t="str">
        <f t="shared" si="156"/>
        <v>0</v>
      </c>
      <c r="T653" s="53">
        <f t="shared" ref="T653:T716" si="161">S653*1</f>
        <v>0</v>
      </c>
      <c r="U653" s="53" t="str">
        <f t="shared" si="157"/>
        <v>0</v>
      </c>
      <c r="V653" s="53">
        <f t="shared" ref="V653:V716" si="162">U653*1</f>
        <v>0</v>
      </c>
      <c r="W653" s="53" t="str">
        <f t="shared" si="158"/>
        <v>0</v>
      </c>
      <c r="X653" s="53">
        <f t="shared" ref="X653:X716" si="163">W653*1</f>
        <v>0</v>
      </c>
      <c r="Y653" s="53" t="str">
        <f t="shared" si="159"/>
        <v>0</v>
      </c>
      <c r="Z653" s="53">
        <f t="shared" ref="Z653:Z716" si="164">Y653*1</f>
        <v>0</v>
      </c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92"/>
      <c r="B654" s="59"/>
      <c r="C654" s="87"/>
      <c r="D654" s="91"/>
      <c r="E654" s="42"/>
      <c r="F654" s="51"/>
      <c r="G654" s="42"/>
      <c r="H654" s="51"/>
      <c r="I654" s="42"/>
      <c r="J654" s="51"/>
      <c r="K654" s="42"/>
      <c r="L654" s="51"/>
      <c r="M654" s="55"/>
      <c r="N654" s="58"/>
      <c r="O654" s="59">
        <v>260</v>
      </c>
      <c r="Q654" s="53" t="str">
        <f t="shared" ref="Q654:Q717" si="165">IF(AND(N654&lt;40.5,N654&gt;=0),"1","0")</f>
        <v>1</v>
      </c>
      <c r="R654" s="53">
        <f t="shared" si="160"/>
        <v>1</v>
      </c>
      <c r="S654" s="53" t="str">
        <f t="shared" ref="S654:S717" si="166">IF(AND(N654&lt;80.5,N654&gt;=40.5),"1","0")</f>
        <v>0</v>
      </c>
      <c r="T654" s="53">
        <f t="shared" si="161"/>
        <v>0</v>
      </c>
      <c r="U654" s="53" t="str">
        <f t="shared" ref="U654:U717" si="167">IF(AND(N654&lt;120.5,N654&gt;=80.5),"1","0")</f>
        <v>0</v>
      </c>
      <c r="V654" s="53">
        <f t="shared" si="162"/>
        <v>0</v>
      </c>
      <c r="W654" s="53" t="str">
        <f t="shared" ref="W654:W717" si="168">IF(AND(N654&lt;200.5,N654&gt;=120.5),"1","0")</f>
        <v>0</v>
      </c>
      <c r="X654" s="53">
        <f t="shared" si="163"/>
        <v>0</v>
      </c>
      <c r="Y654" s="53" t="str">
        <f t="shared" ref="Y654:Y717" si="169">IF(AND(N654&lt;999,N654&gt;=200.5),"1","0")</f>
        <v>0</v>
      </c>
      <c r="Z654" s="53">
        <f t="shared" si="164"/>
        <v>0</v>
      </c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92"/>
      <c r="B655" s="59"/>
      <c r="C655" s="87"/>
      <c r="D655" s="91"/>
      <c r="E655" s="42"/>
      <c r="F655" s="51"/>
      <c r="G655" s="42"/>
      <c r="H655" s="51"/>
      <c r="I655" s="42"/>
      <c r="J655" s="51"/>
      <c r="K655" s="42"/>
      <c r="L655" s="51"/>
      <c r="M655" s="55"/>
      <c r="N655" s="58"/>
      <c r="O655" s="59">
        <v>260</v>
      </c>
      <c r="Q655" s="53" t="str">
        <f t="shared" si="165"/>
        <v>1</v>
      </c>
      <c r="R655" s="53">
        <f t="shared" si="160"/>
        <v>1</v>
      </c>
      <c r="S655" s="53" t="str">
        <f t="shared" si="166"/>
        <v>0</v>
      </c>
      <c r="T655" s="53">
        <f t="shared" si="161"/>
        <v>0</v>
      </c>
      <c r="U655" s="53" t="str">
        <f t="shared" si="167"/>
        <v>0</v>
      </c>
      <c r="V655" s="53">
        <f t="shared" si="162"/>
        <v>0</v>
      </c>
      <c r="W655" s="53" t="str">
        <f t="shared" si="168"/>
        <v>0</v>
      </c>
      <c r="X655" s="53">
        <f t="shared" si="163"/>
        <v>0</v>
      </c>
      <c r="Y655" s="53" t="str">
        <f t="shared" si="169"/>
        <v>0</v>
      </c>
      <c r="Z655" s="53">
        <f t="shared" si="164"/>
        <v>0</v>
      </c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92"/>
      <c r="B656" s="59"/>
      <c r="C656" s="87"/>
      <c r="D656" s="91"/>
      <c r="E656" s="42"/>
      <c r="F656" s="51"/>
      <c r="G656" s="42"/>
      <c r="H656" s="51"/>
      <c r="I656" s="42"/>
      <c r="J656" s="51"/>
      <c r="K656" s="42"/>
      <c r="L656" s="51"/>
      <c r="M656" s="55"/>
      <c r="N656" s="58"/>
      <c r="O656" s="59">
        <v>260</v>
      </c>
      <c r="Q656" s="53" t="str">
        <f t="shared" si="165"/>
        <v>1</v>
      </c>
      <c r="R656" s="53">
        <f t="shared" si="160"/>
        <v>1</v>
      </c>
      <c r="S656" s="53" t="str">
        <f t="shared" si="166"/>
        <v>0</v>
      </c>
      <c r="T656" s="53">
        <f t="shared" si="161"/>
        <v>0</v>
      </c>
      <c r="U656" s="53" t="str">
        <f t="shared" si="167"/>
        <v>0</v>
      </c>
      <c r="V656" s="53">
        <f t="shared" si="162"/>
        <v>0</v>
      </c>
      <c r="W656" s="53" t="str">
        <f t="shared" si="168"/>
        <v>0</v>
      </c>
      <c r="X656" s="53">
        <f t="shared" si="163"/>
        <v>0</v>
      </c>
      <c r="Y656" s="53" t="str">
        <f t="shared" si="169"/>
        <v>0</v>
      </c>
      <c r="Z656" s="53">
        <f t="shared" si="164"/>
        <v>0</v>
      </c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92"/>
      <c r="B657" s="59"/>
      <c r="C657" s="87"/>
      <c r="D657" s="91"/>
      <c r="E657" s="42"/>
      <c r="F657" s="51"/>
      <c r="G657" s="42"/>
      <c r="H657" s="51"/>
      <c r="I657" s="42"/>
      <c r="J657" s="51"/>
      <c r="K657" s="42"/>
      <c r="L657" s="51"/>
      <c r="M657" s="55"/>
      <c r="N657" s="58"/>
      <c r="O657" s="59">
        <v>260</v>
      </c>
      <c r="Q657" s="53" t="str">
        <f t="shared" si="165"/>
        <v>1</v>
      </c>
      <c r="R657" s="53">
        <f t="shared" si="160"/>
        <v>1</v>
      </c>
      <c r="S657" s="53" t="str">
        <f t="shared" si="166"/>
        <v>0</v>
      </c>
      <c r="T657" s="53">
        <f t="shared" si="161"/>
        <v>0</v>
      </c>
      <c r="U657" s="53" t="str">
        <f t="shared" si="167"/>
        <v>0</v>
      </c>
      <c r="V657" s="53">
        <f t="shared" si="162"/>
        <v>0</v>
      </c>
      <c r="W657" s="53" t="str">
        <f t="shared" si="168"/>
        <v>0</v>
      </c>
      <c r="X657" s="53">
        <f t="shared" si="163"/>
        <v>0</v>
      </c>
      <c r="Y657" s="53" t="str">
        <f t="shared" si="169"/>
        <v>0</v>
      </c>
      <c r="Z657" s="53">
        <f t="shared" si="164"/>
        <v>0</v>
      </c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92"/>
      <c r="B658" s="59"/>
      <c r="C658" s="87"/>
      <c r="D658" s="91"/>
      <c r="E658" s="42"/>
      <c r="F658" s="51"/>
      <c r="G658" s="42"/>
      <c r="H658" s="51"/>
      <c r="I658" s="42"/>
      <c r="J658" s="51"/>
      <c r="K658" s="42"/>
      <c r="L658" s="51"/>
      <c r="M658" s="55"/>
      <c r="N658" s="58"/>
      <c r="O658" s="59">
        <v>260</v>
      </c>
      <c r="Q658" s="53" t="str">
        <f t="shared" si="165"/>
        <v>1</v>
      </c>
      <c r="R658" s="53">
        <f t="shared" si="160"/>
        <v>1</v>
      </c>
      <c r="S658" s="53" t="str">
        <f t="shared" si="166"/>
        <v>0</v>
      </c>
      <c r="T658" s="53">
        <f t="shared" si="161"/>
        <v>0</v>
      </c>
      <c r="U658" s="53" t="str">
        <f t="shared" si="167"/>
        <v>0</v>
      </c>
      <c r="V658" s="53">
        <f t="shared" si="162"/>
        <v>0</v>
      </c>
      <c r="W658" s="53" t="str">
        <f t="shared" si="168"/>
        <v>0</v>
      </c>
      <c r="X658" s="53">
        <f t="shared" si="163"/>
        <v>0</v>
      </c>
      <c r="Y658" s="53" t="str">
        <f t="shared" si="169"/>
        <v>0</v>
      </c>
      <c r="Z658" s="53">
        <f t="shared" si="164"/>
        <v>0</v>
      </c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92"/>
      <c r="B659" s="59"/>
      <c r="C659" s="87"/>
      <c r="D659" s="91"/>
      <c r="E659" s="42"/>
      <c r="F659" s="51"/>
      <c r="G659" s="42"/>
      <c r="H659" s="51"/>
      <c r="I659" s="42"/>
      <c r="J659" s="51"/>
      <c r="K659" s="42"/>
      <c r="L659" s="51"/>
      <c r="M659" s="55"/>
      <c r="N659" s="58"/>
      <c r="O659" s="59">
        <v>260</v>
      </c>
      <c r="Q659" s="53" t="str">
        <f t="shared" si="165"/>
        <v>1</v>
      </c>
      <c r="R659" s="53">
        <f t="shared" si="160"/>
        <v>1</v>
      </c>
      <c r="S659" s="53" t="str">
        <f t="shared" si="166"/>
        <v>0</v>
      </c>
      <c r="T659" s="53">
        <f t="shared" si="161"/>
        <v>0</v>
      </c>
      <c r="U659" s="53" t="str">
        <f t="shared" si="167"/>
        <v>0</v>
      </c>
      <c r="V659" s="53">
        <f t="shared" si="162"/>
        <v>0</v>
      </c>
      <c r="W659" s="53" t="str">
        <f t="shared" si="168"/>
        <v>0</v>
      </c>
      <c r="X659" s="53">
        <f t="shared" si="163"/>
        <v>0</v>
      </c>
      <c r="Y659" s="53" t="str">
        <f t="shared" si="169"/>
        <v>0</v>
      </c>
      <c r="Z659" s="53">
        <f t="shared" si="164"/>
        <v>0</v>
      </c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92"/>
      <c r="B660" s="59"/>
      <c r="C660" s="87"/>
      <c r="D660" s="91"/>
      <c r="E660" s="42"/>
      <c r="F660" s="51"/>
      <c r="G660" s="42"/>
      <c r="H660" s="51"/>
      <c r="I660" s="42"/>
      <c r="J660" s="51"/>
      <c r="K660" s="42"/>
      <c r="L660" s="51"/>
      <c r="M660" s="55"/>
      <c r="N660" s="58"/>
      <c r="O660" s="59">
        <v>260</v>
      </c>
      <c r="Q660" s="53" t="str">
        <f t="shared" si="165"/>
        <v>1</v>
      </c>
      <c r="R660" s="53">
        <f t="shared" si="160"/>
        <v>1</v>
      </c>
      <c r="S660" s="53" t="str">
        <f t="shared" si="166"/>
        <v>0</v>
      </c>
      <c r="T660" s="53">
        <f t="shared" si="161"/>
        <v>0</v>
      </c>
      <c r="U660" s="53" t="str">
        <f t="shared" si="167"/>
        <v>0</v>
      </c>
      <c r="V660" s="53">
        <f t="shared" si="162"/>
        <v>0</v>
      </c>
      <c r="W660" s="53" t="str">
        <f t="shared" si="168"/>
        <v>0</v>
      </c>
      <c r="X660" s="53">
        <f t="shared" si="163"/>
        <v>0</v>
      </c>
      <c r="Y660" s="53" t="str">
        <f t="shared" si="169"/>
        <v>0</v>
      </c>
      <c r="Z660" s="53">
        <f t="shared" si="164"/>
        <v>0</v>
      </c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92"/>
      <c r="B661" s="59"/>
      <c r="C661" s="87"/>
      <c r="D661" s="91"/>
      <c r="E661" s="42"/>
      <c r="F661" s="51"/>
      <c r="G661" s="42"/>
      <c r="H661" s="51"/>
      <c r="I661" s="42"/>
      <c r="J661" s="51"/>
      <c r="K661" s="42"/>
      <c r="L661" s="51"/>
      <c r="M661" s="55"/>
      <c r="N661" s="58"/>
      <c r="O661" s="59">
        <v>260</v>
      </c>
      <c r="Q661" s="53" t="str">
        <f t="shared" si="165"/>
        <v>1</v>
      </c>
      <c r="R661" s="53">
        <f t="shared" si="160"/>
        <v>1</v>
      </c>
      <c r="S661" s="53" t="str">
        <f t="shared" si="166"/>
        <v>0</v>
      </c>
      <c r="T661" s="53">
        <f t="shared" si="161"/>
        <v>0</v>
      </c>
      <c r="U661" s="53" t="str">
        <f t="shared" si="167"/>
        <v>0</v>
      </c>
      <c r="V661" s="53">
        <f t="shared" si="162"/>
        <v>0</v>
      </c>
      <c r="W661" s="53" t="str">
        <f t="shared" si="168"/>
        <v>0</v>
      </c>
      <c r="X661" s="53">
        <f t="shared" si="163"/>
        <v>0</v>
      </c>
      <c r="Y661" s="53" t="str">
        <f t="shared" si="169"/>
        <v>0</v>
      </c>
      <c r="Z661" s="53">
        <f t="shared" si="164"/>
        <v>0</v>
      </c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92"/>
      <c r="B662" s="59"/>
      <c r="C662" s="87"/>
      <c r="D662" s="91"/>
      <c r="E662" s="42"/>
      <c r="F662" s="51"/>
      <c r="G662" s="42"/>
      <c r="H662" s="51"/>
      <c r="I662" s="42"/>
      <c r="J662" s="51"/>
      <c r="K662" s="42"/>
      <c r="L662" s="51"/>
      <c r="M662" s="55"/>
      <c r="N662" s="58"/>
      <c r="O662" s="59">
        <v>260</v>
      </c>
      <c r="Q662" s="53" t="str">
        <f t="shared" si="165"/>
        <v>1</v>
      </c>
      <c r="R662" s="53">
        <f t="shared" si="160"/>
        <v>1</v>
      </c>
      <c r="S662" s="53" t="str">
        <f t="shared" si="166"/>
        <v>0</v>
      </c>
      <c r="T662" s="53">
        <f t="shared" si="161"/>
        <v>0</v>
      </c>
      <c r="U662" s="53" t="str">
        <f t="shared" si="167"/>
        <v>0</v>
      </c>
      <c r="V662" s="53">
        <f t="shared" si="162"/>
        <v>0</v>
      </c>
      <c r="W662" s="53" t="str">
        <f t="shared" si="168"/>
        <v>0</v>
      </c>
      <c r="X662" s="53">
        <f t="shared" si="163"/>
        <v>0</v>
      </c>
      <c r="Y662" s="53" t="str">
        <f t="shared" si="169"/>
        <v>0</v>
      </c>
      <c r="Z662" s="53">
        <f t="shared" si="164"/>
        <v>0</v>
      </c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92"/>
      <c r="B663" s="59"/>
      <c r="C663" s="87"/>
      <c r="D663" s="91"/>
      <c r="E663" s="42"/>
      <c r="F663" s="51"/>
      <c r="G663" s="42"/>
      <c r="H663" s="51"/>
      <c r="I663" s="42"/>
      <c r="J663" s="51"/>
      <c r="K663" s="42"/>
      <c r="L663" s="51"/>
      <c r="M663" s="55"/>
      <c r="N663" s="58"/>
      <c r="O663" s="59">
        <v>260</v>
      </c>
      <c r="Q663" s="53" t="str">
        <f t="shared" si="165"/>
        <v>1</v>
      </c>
      <c r="R663" s="53">
        <f t="shared" si="160"/>
        <v>1</v>
      </c>
      <c r="S663" s="53" t="str">
        <f t="shared" si="166"/>
        <v>0</v>
      </c>
      <c r="T663" s="53">
        <f t="shared" si="161"/>
        <v>0</v>
      </c>
      <c r="U663" s="53" t="str">
        <f t="shared" si="167"/>
        <v>0</v>
      </c>
      <c r="V663" s="53">
        <f t="shared" si="162"/>
        <v>0</v>
      </c>
      <c r="W663" s="53" t="str">
        <f t="shared" si="168"/>
        <v>0</v>
      </c>
      <c r="X663" s="53">
        <f t="shared" si="163"/>
        <v>0</v>
      </c>
      <c r="Y663" s="53" t="str">
        <f t="shared" si="169"/>
        <v>0</v>
      </c>
      <c r="Z663" s="53">
        <f t="shared" si="164"/>
        <v>0</v>
      </c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92"/>
      <c r="B664" s="59"/>
      <c r="C664" s="87"/>
      <c r="D664" s="91"/>
      <c r="E664" s="42"/>
      <c r="F664" s="51"/>
      <c r="G664" s="42"/>
      <c r="H664" s="51"/>
      <c r="I664" s="42"/>
      <c r="J664" s="51"/>
      <c r="K664" s="42"/>
      <c r="L664" s="51"/>
      <c r="M664" s="55"/>
      <c r="N664" s="58"/>
      <c r="O664" s="59">
        <v>260</v>
      </c>
      <c r="Q664" s="53" t="str">
        <f t="shared" si="165"/>
        <v>1</v>
      </c>
      <c r="R664" s="53">
        <f t="shared" si="160"/>
        <v>1</v>
      </c>
      <c r="S664" s="53" t="str">
        <f t="shared" si="166"/>
        <v>0</v>
      </c>
      <c r="T664" s="53">
        <f t="shared" si="161"/>
        <v>0</v>
      </c>
      <c r="U664" s="53" t="str">
        <f t="shared" si="167"/>
        <v>0</v>
      </c>
      <c r="V664" s="53">
        <f t="shared" si="162"/>
        <v>0</v>
      </c>
      <c r="W664" s="53" t="str">
        <f t="shared" si="168"/>
        <v>0</v>
      </c>
      <c r="X664" s="53">
        <f t="shared" si="163"/>
        <v>0</v>
      </c>
      <c r="Y664" s="53" t="str">
        <f t="shared" si="169"/>
        <v>0</v>
      </c>
      <c r="Z664" s="53">
        <f t="shared" si="164"/>
        <v>0</v>
      </c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92"/>
      <c r="B665" s="59"/>
      <c r="C665" s="87"/>
      <c r="D665" s="91"/>
      <c r="E665" s="42"/>
      <c r="F665" s="51"/>
      <c r="G665" s="42"/>
      <c r="H665" s="51"/>
      <c r="I665" s="42"/>
      <c r="J665" s="51"/>
      <c r="K665" s="42"/>
      <c r="L665" s="51"/>
      <c r="M665" s="55"/>
      <c r="N665" s="58"/>
      <c r="O665" s="59">
        <v>260</v>
      </c>
      <c r="Q665" s="53" t="str">
        <f t="shared" si="165"/>
        <v>1</v>
      </c>
      <c r="R665" s="53">
        <f t="shared" si="160"/>
        <v>1</v>
      </c>
      <c r="S665" s="53" t="str">
        <f t="shared" si="166"/>
        <v>0</v>
      </c>
      <c r="T665" s="53">
        <f t="shared" si="161"/>
        <v>0</v>
      </c>
      <c r="U665" s="53" t="str">
        <f t="shared" si="167"/>
        <v>0</v>
      </c>
      <c r="V665" s="53">
        <f t="shared" si="162"/>
        <v>0</v>
      </c>
      <c r="W665" s="53" t="str">
        <f t="shared" si="168"/>
        <v>0</v>
      </c>
      <c r="X665" s="53">
        <f t="shared" si="163"/>
        <v>0</v>
      </c>
      <c r="Y665" s="53" t="str">
        <f t="shared" si="169"/>
        <v>0</v>
      </c>
      <c r="Z665" s="53">
        <f t="shared" si="164"/>
        <v>0</v>
      </c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92"/>
      <c r="B666" s="59"/>
      <c r="C666" s="87"/>
      <c r="D666" s="91"/>
      <c r="E666" s="42"/>
      <c r="F666" s="51"/>
      <c r="G666" s="42"/>
      <c r="H666" s="51"/>
      <c r="I666" s="42"/>
      <c r="J666" s="51"/>
      <c r="K666" s="42"/>
      <c r="L666" s="51"/>
      <c r="M666" s="55"/>
      <c r="N666" s="58"/>
      <c r="O666" s="59">
        <v>260</v>
      </c>
      <c r="Q666" s="53" t="str">
        <f t="shared" si="165"/>
        <v>1</v>
      </c>
      <c r="R666" s="53">
        <f t="shared" si="160"/>
        <v>1</v>
      </c>
      <c r="S666" s="53" t="str">
        <f t="shared" si="166"/>
        <v>0</v>
      </c>
      <c r="T666" s="53">
        <f t="shared" si="161"/>
        <v>0</v>
      </c>
      <c r="U666" s="53" t="str">
        <f t="shared" si="167"/>
        <v>0</v>
      </c>
      <c r="V666" s="53">
        <f t="shared" si="162"/>
        <v>0</v>
      </c>
      <c r="W666" s="53" t="str">
        <f t="shared" si="168"/>
        <v>0</v>
      </c>
      <c r="X666" s="53">
        <f t="shared" si="163"/>
        <v>0</v>
      </c>
      <c r="Y666" s="53" t="str">
        <f t="shared" si="169"/>
        <v>0</v>
      </c>
      <c r="Z666" s="53">
        <f t="shared" si="164"/>
        <v>0</v>
      </c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92"/>
      <c r="B667" s="59"/>
      <c r="C667" s="87"/>
      <c r="D667" s="91"/>
      <c r="E667" s="42"/>
      <c r="F667" s="51"/>
      <c r="G667" s="42"/>
      <c r="H667" s="51"/>
      <c r="I667" s="42"/>
      <c r="J667" s="51"/>
      <c r="K667" s="42"/>
      <c r="L667" s="51"/>
      <c r="M667" s="55"/>
      <c r="N667" s="58"/>
      <c r="O667" s="59">
        <v>260</v>
      </c>
      <c r="Q667" s="53" t="str">
        <f t="shared" si="165"/>
        <v>1</v>
      </c>
      <c r="R667" s="53">
        <f t="shared" si="160"/>
        <v>1</v>
      </c>
      <c r="S667" s="53" t="str">
        <f t="shared" si="166"/>
        <v>0</v>
      </c>
      <c r="T667" s="53">
        <f t="shared" si="161"/>
        <v>0</v>
      </c>
      <c r="U667" s="53" t="str">
        <f t="shared" si="167"/>
        <v>0</v>
      </c>
      <c r="V667" s="53">
        <f t="shared" si="162"/>
        <v>0</v>
      </c>
      <c r="W667" s="53" t="str">
        <f t="shared" si="168"/>
        <v>0</v>
      </c>
      <c r="X667" s="53">
        <f t="shared" si="163"/>
        <v>0</v>
      </c>
      <c r="Y667" s="53" t="str">
        <f t="shared" si="169"/>
        <v>0</v>
      </c>
      <c r="Z667" s="53">
        <f t="shared" si="164"/>
        <v>0</v>
      </c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92"/>
      <c r="B668" s="59"/>
      <c r="C668" s="87"/>
      <c r="D668" s="91"/>
      <c r="E668" s="42"/>
      <c r="F668" s="51"/>
      <c r="G668" s="42"/>
      <c r="H668" s="51"/>
      <c r="I668" s="42"/>
      <c r="J668" s="51"/>
      <c r="K668" s="42"/>
      <c r="L668" s="51"/>
      <c r="M668" s="55"/>
      <c r="N668" s="58"/>
      <c r="O668" s="59">
        <v>260</v>
      </c>
      <c r="Q668" s="53" t="str">
        <f t="shared" si="165"/>
        <v>1</v>
      </c>
      <c r="R668" s="53">
        <f t="shared" si="160"/>
        <v>1</v>
      </c>
      <c r="S668" s="53" t="str">
        <f t="shared" si="166"/>
        <v>0</v>
      </c>
      <c r="T668" s="53">
        <f t="shared" si="161"/>
        <v>0</v>
      </c>
      <c r="U668" s="53" t="str">
        <f t="shared" si="167"/>
        <v>0</v>
      </c>
      <c r="V668" s="53">
        <f t="shared" si="162"/>
        <v>0</v>
      </c>
      <c r="W668" s="53" t="str">
        <f t="shared" si="168"/>
        <v>0</v>
      </c>
      <c r="X668" s="53">
        <f t="shared" si="163"/>
        <v>0</v>
      </c>
      <c r="Y668" s="53" t="str">
        <f t="shared" si="169"/>
        <v>0</v>
      </c>
      <c r="Z668" s="53">
        <f t="shared" si="164"/>
        <v>0</v>
      </c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92"/>
      <c r="B669" s="59"/>
      <c r="C669" s="87"/>
      <c r="D669" s="91"/>
      <c r="E669" s="42"/>
      <c r="F669" s="51"/>
      <c r="G669" s="42"/>
      <c r="H669" s="51"/>
      <c r="I669" s="42"/>
      <c r="J669" s="51"/>
      <c r="K669" s="42"/>
      <c r="L669" s="51"/>
      <c r="M669" s="55"/>
      <c r="N669" s="58"/>
      <c r="O669" s="59">
        <v>260</v>
      </c>
      <c r="Q669" s="53" t="str">
        <f t="shared" si="165"/>
        <v>1</v>
      </c>
      <c r="R669" s="53">
        <f t="shared" si="160"/>
        <v>1</v>
      </c>
      <c r="S669" s="53" t="str">
        <f t="shared" si="166"/>
        <v>0</v>
      </c>
      <c r="T669" s="53">
        <f t="shared" si="161"/>
        <v>0</v>
      </c>
      <c r="U669" s="53" t="str">
        <f t="shared" si="167"/>
        <v>0</v>
      </c>
      <c r="V669" s="53">
        <f t="shared" si="162"/>
        <v>0</v>
      </c>
      <c r="W669" s="53" t="str">
        <f t="shared" si="168"/>
        <v>0</v>
      </c>
      <c r="X669" s="53">
        <f t="shared" si="163"/>
        <v>0</v>
      </c>
      <c r="Y669" s="53" t="str">
        <f t="shared" si="169"/>
        <v>0</v>
      </c>
      <c r="Z669" s="53">
        <f t="shared" si="164"/>
        <v>0</v>
      </c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92"/>
      <c r="B670" s="59"/>
      <c r="C670" s="87"/>
      <c r="D670" s="91"/>
      <c r="E670" s="42"/>
      <c r="F670" s="51"/>
      <c r="G670" s="42"/>
      <c r="H670" s="51"/>
      <c r="I670" s="42"/>
      <c r="J670" s="51"/>
      <c r="K670" s="42"/>
      <c r="L670" s="51"/>
      <c r="M670" s="55"/>
      <c r="N670" s="58"/>
      <c r="O670" s="59">
        <v>260</v>
      </c>
      <c r="Q670" s="53" t="str">
        <f t="shared" si="165"/>
        <v>1</v>
      </c>
      <c r="R670" s="53">
        <f t="shared" si="160"/>
        <v>1</v>
      </c>
      <c r="S670" s="53" t="str">
        <f t="shared" si="166"/>
        <v>0</v>
      </c>
      <c r="T670" s="53">
        <f t="shared" si="161"/>
        <v>0</v>
      </c>
      <c r="U670" s="53" t="str">
        <f t="shared" si="167"/>
        <v>0</v>
      </c>
      <c r="V670" s="53">
        <f t="shared" si="162"/>
        <v>0</v>
      </c>
      <c r="W670" s="53" t="str">
        <f t="shared" si="168"/>
        <v>0</v>
      </c>
      <c r="X670" s="53">
        <f t="shared" si="163"/>
        <v>0</v>
      </c>
      <c r="Y670" s="53" t="str">
        <f t="shared" si="169"/>
        <v>0</v>
      </c>
      <c r="Z670" s="53">
        <f t="shared" si="164"/>
        <v>0</v>
      </c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92"/>
      <c r="B671" s="59"/>
      <c r="C671" s="87"/>
      <c r="D671" s="91"/>
      <c r="E671" s="42"/>
      <c r="F671" s="51"/>
      <c r="G671" s="42"/>
      <c r="H671" s="51"/>
      <c r="I671" s="42"/>
      <c r="J671" s="51"/>
      <c r="K671" s="42"/>
      <c r="L671" s="51"/>
      <c r="M671" s="55"/>
      <c r="N671" s="58"/>
      <c r="O671" s="59">
        <v>260</v>
      </c>
      <c r="Q671" s="53" t="str">
        <f t="shared" si="165"/>
        <v>1</v>
      </c>
      <c r="R671" s="53">
        <f t="shared" si="160"/>
        <v>1</v>
      </c>
      <c r="S671" s="53" t="str">
        <f t="shared" si="166"/>
        <v>0</v>
      </c>
      <c r="T671" s="53">
        <f t="shared" si="161"/>
        <v>0</v>
      </c>
      <c r="U671" s="53" t="str">
        <f t="shared" si="167"/>
        <v>0</v>
      </c>
      <c r="V671" s="53">
        <f t="shared" si="162"/>
        <v>0</v>
      </c>
      <c r="W671" s="53" t="str">
        <f t="shared" si="168"/>
        <v>0</v>
      </c>
      <c r="X671" s="53">
        <f t="shared" si="163"/>
        <v>0</v>
      </c>
      <c r="Y671" s="53" t="str">
        <f t="shared" si="169"/>
        <v>0</v>
      </c>
      <c r="Z671" s="53">
        <f t="shared" si="164"/>
        <v>0</v>
      </c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92"/>
      <c r="B672" s="59"/>
      <c r="C672" s="87"/>
      <c r="D672" s="91"/>
      <c r="E672" s="42"/>
      <c r="F672" s="51"/>
      <c r="G672" s="42"/>
      <c r="H672" s="51"/>
      <c r="I672" s="42"/>
      <c r="J672" s="51"/>
      <c r="K672" s="42"/>
      <c r="L672" s="51"/>
      <c r="M672" s="55"/>
      <c r="N672" s="58"/>
      <c r="O672" s="59">
        <v>260</v>
      </c>
      <c r="Q672" s="53" t="str">
        <f t="shared" si="165"/>
        <v>1</v>
      </c>
      <c r="R672" s="53">
        <f t="shared" si="160"/>
        <v>1</v>
      </c>
      <c r="S672" s="53" t="str">
        <f t="shared" si="166"/>
        <v>0</v>
      </c>
      <c r="T672" s="53">
        <f t="shared" si="161"/>
        <v>0</v>
      </c>
      <c r="U672" s="53" t="str">
        <f t="shared" si="167"/>
        <v>0</v>
      </c>
      <c r="V672" s="53">
        <f t="shared" si="162"/>
        <v>0</v>
      </c>
      <c r="W672" s="53" t="str">
        <f t="shared" si="168"/>
        <v>0</v>
      </c>
      <c r="X672" s="53">
        <f t="shared" si="163"/>
        <v>0</v>
      </c>
      <c r="Y672" s="53" t="str">
        <f t="shared" si="169"/>
        <v>0</v>
      </c>
      <c r="Z672" s="53">
        <f t="shared" si="164"/>
        <v>0</v>
      </c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92"/>
      <c r="B673" s="59"/>
      <c r="C673" s="87"/>
      <c r="D673" s="91"/>
      <c r="E673" s="42"/>
      <c r="F673" s="51"/>
      <c r="G673" s="42"/>
      <c r="H673" s="51"/>
      <c r="I673" s="42"/>
      <c r="J673" s="51"/>
      <c r="K673" s="42"/>
      <c r="L673" s="51"/>
      <c r="M673" s="55"/>
      <c r="N673" s="58"/>
      <c r="O673" s="59">
        <v>260</v>
      </c>
      <c r="Q673" s="53" t="str">
        <f t="shared" si="165"/>
        <v>1</v>
      </c>
      <c r="R673" s="53">
        <f t="shared" si="160"/>
        <v>1</v>
      </c>
      <c r="S673" s="53" t="str">
        <f t="shared" si="166"/>
        <v>0</v>
      </c>
      <c r="T673" s="53">
        <f t="shared" si="161"/>
        <v>0</v>
      </c>
      <c r="U673" s="53" t="str">
        <f t="shared" si="167"/>
        <v>0</v>
      </c>
      <c r="V673" s="53">
        <f t="shared" si="162"/>
        <v>0</v>
      </c>
      <c r="W673" s="53" t="str">
        <f t="shared" si="168"/>
        <v>0</v>
      </c>
      <c r="X673" s="53">
        <f t="shared" si="163"/>
        <v>0</v>
      </c>
      <c r="Y673" s="53" t="str">
        <f t="shared" si="169"/>
        <v>0</v>
      </c>
      <c r="Z673" s="53">
        <f t="shared" si="164"/>
        <v>0</v>
      </c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92"/>
      <c r="B674" s="59"/>
      <c r="C674" s="87"/>
      <c r="D674" s="91"/>
      <c r="E674" s="42"/>
      <c r="F674" s="51"/>
      <c r="G674" s="42"/>
      <c r="H674" s="51"/>
      <c r="I674" s="42"/>
      <c r="J674" s="51"/>
      <c r="K674" s="42"/>
      <c r="L674" s="51"/>
      <c r="M674" s="55"/>
      <c r="N674" s="58"/>
      <c r="O674" s="59">
        <v>260</v>
      </c>
      <c r="Q674" s="53" t="str">
        <f t="shared" si="165"/>
        <v>1</v>
      </c>
      <c r="R674" s="53">
        <f t="shared" si="160"/>
        <v>1</v>
      </c>
      <c r="S674" s="53" t="str">
        <f t="shared" si="166"/>
        <v>0</v>
      </c>
      <c r="T674" s="53">
        <f t="shared" si="161"/>
        <v>0</v>
      </c>
      <c r="U674" s="53" t="str">
        <f t="shared" si="167"/>
        <v>0</v>
      </c>
      <c r="V674" s="53">
        <f t="shared" si="162"/>
        <v>0</v>
      </c>
      <c r="W674" s="53" t="str">
        <f t="shared" si="168"/>
        <v>0</v>
      </c>
      <c r="X674" s="53">
        <f t="shared" si="163"/>
        <v>0</v>
      </c>
      <c r="Y674" s="53" t="str">
        <f t="shared" si="169"/>
        <v>0</v>
      </c>
      <c r="Z674" s="53">
        <f t="shared" si="164"/>
        <v>0</v>
      </c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92"/>
      <c r="B675" s="59"/>
      <c r="C675" s="87"/>
      <c r="D675" s="91"/>
      <c r="E675" s="42"/>
      <c r="F675" s="51"/>
      <c r="G675" s="42"/>
      <c r="H675" s="51"/>
      <c r="I675" s="42"/>
      <c r="J675" s="51"/>
      <c r="K675" s="42"/>
      <c r="L675" s="51"/>
      <c r="M675" s="55"/>
      <c r="N675" s="58"/>
      <c r="O675" s="59">
        <v>260</v>
      </c>
      <c r="Q675" s="53" t="str">
        <f t="shared" si="165"/>
        <v>1</v>
      </c>
      <c r="R675" s="53">
        <f t="shared" si="160"/>
        <v>1</v>
      </c>
      <c r="S675" s="53" t="str">
        <f t="shared" si="166"/>
        <v>0</v>
      </c>
      <c r="T675" s="53">
        <f t="shared" si="161"/>
        <v>0</v>
      </c>
      <c r="U675" s="53" t="str">
        <f t="shared" si="167"/>
        <v>0</v>
      </c>
      <c r="V675" s="53">
        <f t="shared" si="162"/>
        <v>0</v>
      </c>
      <c r="W675" s="53" t="str">
        <f t="shared" si="168"/>
        <v>0</v>
      </c>
      <c r="X675" s="53">
        <f t="shared" si="163"/>
        <v>0</v>
      </c>
      <c r="Y675" s="53" t="str">
        <f t="shared" si="169"/>
        <v>0</v>
      </c>
      <c r="Z675" s="53">
        <f t="shared" si="164"/>
        <v>0</v>
      </c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92"/>
      <c r="B676" s="59"/>
      <c r="C676" s="87"/>
      <c r="D676" s="91"/>
      <c r="E676" s="42"/>
      <c r="F676" s="51"/>
      <c r="G676" s="42"/>
      <c r="H676" s="51"/>
      <c r="I676" s="42"/>
      <c r="J676" s="51"/>
      <c r="K676" s="42"/>
      <c r="L676" s="51"/>
      <c r="M676" s="55"/>
      <c r="N676" s="58"/>
      <c r="O676" s="59">
        <v>260</v>
      </c>
      <c r="Q676" s="53" t="str">
        <f t="shared" si="165"/>
        <v>1</v>
      </c>
      <c r="R676" s="53">
        <f t="shared" si="160"/>
        <v>1</v>
      </c>
      <c r="S676" s="53" t="str">
        <f t="shared" si="166"/>
        <v>0</v>
      </c>
      <c r="T676" s="53">
        <f t="shared" si="161"/>
        <v>0</v>
      </c>
      <c r="U676" s="53" t="str">
        <f t="shared" si="167"/>
        <v>0</v>
      </c>
      <c r="V676" s="53">
        <f t="shared" si="162"/>
        <v>0</v>
      </c>
      <c r="W676" s="53" t="str">
        <f t="shared" si="168"/>
        <v>0</v>
      </c>
      <c r="X676" s="53">
        <f t="shared" si="163"/>
        <v>0</v>
      </c>
      <c r="Y676" s="53" t="str">
        <f t="shared" si="169"/>
        <v>0</v>
      </c>
      <c r="Z676" s="53">
        <f t="shared" si="164"/>
        <v>0</v>
      </c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92"/>
      <c r="B677" s="59"/>
      <c r="C677" s="87"/>
      <c r="D677" s="91"/>
      <c r="E677" s="42"/>
      <c r="F677" s="51"/>
      <c r="G677" s="42"/>
      <c r="H677" s="51"/>
      <c r="I677" s="42"/>
      <c r="J677" s="51"/>
      <c r="K677" s="42"/>
      <c r="L677" s="51"/>
      <c r="M677" s="55"/>
      <c r="N677" s="58"/>
      <c r="O677" s="59">
        <v>260</v>
      </c>
      <c r="Q677" s="53" t="str">
        <f t="shared" si="165"/>
        <v>1</v>
      </c>
      <c r="R677" s="53">
        <f t="shared" si="160"/>
        <v>1</v>
      </c>
      <c r="S677" s="53" t="str">
        <f t="shared" si="166"/>
        <v>0</v>
      </c>
      <c r="T677" s="53">
        <f t="shared" si="161"/>
        <v>0</v>
      </c>
      <c r="U677" s="53" t="str">
        <f t="shared" si="167"/>
        <v>0</v>
      </c>
      <c r="V677" s="53">
        <f t="shared" si="162"/>
        <v>0</v>
      </c>
      <c r="W677" s="53" t="str">
        <f t="shared" si="168"/>
        <v>0</v>
      </c>
      <c r="X677" s="53">
        <f t="shared" si="163"/>
        <v>0</v>
      </c>
      <c r="Y677" s="53" t="str">
        <f t="shared" si="169"/>
        <v>0</v>
      </c>
      <c r="Z677" s="53">
        <f t="shared" si="164"/>
        <v>0</v>
      </c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92"/>
      <c r="B678" s="59"/>
      <c r="C678" s="87"/>
      <c r="D678" s="91"/>
      <c r="E678" s="42"/>
      <c r="F678" s="51"/>
      <c r="G678" s="42"/>
      <c r="H678" s="51"/>
      <c r="I678" s="42"/>
      <c r="J678" s="51"/>
      <c r="K678" s="42"/>
      <c r="L678" s="51"/>
      <c r="M678" s="55"/>
      <c r="N678" s="58"/>
      <c r="O678" s="59">
        <v>260</v>
      </c>
      <c r="Q678" s="53" t="str">
        <f t="shared" si="165"/>
        <v>1</v>
      </c>
      <c r="R678" s="53">
        <f t="shared" si="160"/>
        <v>1</v>
      </c>
      <c r="S678" s="53" t="str">
        <f t="shared" si="166"/>
        <v>0</v>
      </c>
      <c r="T678" s="53">
        <f t="shared" si="161"/>
        <v>0</v>
      </c>
      <c r="U678" s="53" t="str">
        <f t="shared" si="167"/>
        <v>0</v>
      </c>
      <c r="V678" s="53">
        <f t="shared" si="162"/>
        <v>0</v>
      </c>
      <c r="W678" s="53" t="str">
        <f t="shared" si="168"/>
        <v>0</v>
      </c>
      <c r="X678" s="53">
        <f t="shared" si="163"/>
        <v>0</v>
      </c>
      <c r="Y678" s="53" t="str">
        <f t="shared" si="169"/>
        <v>0</v>
      </c>
      <c r="Z678" s="53">
        <f t="shared" si="164"/>
        <v>0</v>
      </c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92"/>
      <c r="B679" s="59"/>
      <c r="C679" s="87"/>
      <c r="D679" s="91"/>
      <c r="E679" s="42"/>
      <c r="F679" s="51"/>
      <c r="G679" s="42"/>
      <c r="H679" s="51"/>
      <c r="I679" s="42"/>
      <c r="J679" s="51"/>
      <c r="K679" s="42"/>
      <c r="L679" s="51"/>
      <c r="M679" s="55"/>
      <c r="N679" s="58"/>
      <c r="O679" s="59">
        <v>260</v>
      </c>
      <c r="Q679" s="53" t="str">
        <f t="shared" si="165"/>
        <v>1</v>
      </c>
      <c r="R679" s="53">
        <f t="shared" si="160"/>
        <v>1</v>
      </c>
      <c r="S679" s="53" t="str">
        <f t="shared" si="166"/>
        <v>0</v>
      </c>
      <c r="T679" s="53">
        <f t="shared" si="161"/>
        <v>0</v>
      </c>
      <c r="U679" s="53" t="str">
        <f t="shared" si="167"/>
        <v>0</v>
      </c>
      <c r="V679" s="53">
        <f t="shared" si="162"/>
        <v>0</v>
      </c>
      <c r="W679" s="53" t="str">
        <f t="shared" si="168"/>
        <v>0</v>
      </c>
      <c r="X679" s="53">
        <f t="shared" si="163"/>
        <v>0</v>
      </c>
      <c r="Y679" s="53" t="str">
        <f t="shared" si="169"/>
        <v>0</v>
      </c>
      <c r="Z679" s="53">
        <f t="shared" si="164"/>
        <v>0</v>
      </c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92"/>
      <c r="B680" s="59"/>
      <c r="C680" s="87"/>
      <c r="D680" s="91"/>
      <c r="E680" s="42"/>
      <c r="F680" s="51"/>
      <c r="G680" s="42"/>
      <c r="H680" s="51"/>
      <c r="I680" s="42"/>
      <c r="J680" s="51"/>
      <c r="K680" s="42"/>
      <c r="L680" s="51"/>
      <c r="M680" s="55"/>
      <c r="N680" s="58"/>
      <c r="O680" s="59">
        <v>260</v>
      </c>
      <c r="Q680" s="53" t="str">
        <f t="shared" si="165"/>
        <v>1</v>
      </c>
      <c r="R680" s="53">
        <f t="shared" si="160"/>
        <v>1</v>
      </c>
      <c r="S680" s="53" t="str">
        <f t="shared" si="166"/>
        <v>0</v>
      </c>
      <c r="T680" s="53">
        <f t="shared" si="161"/>
        <v>0</v>
      </c>
      <c r="U680" s="53" t="str">
        <f t="shared" si="167"/>
        <v>0</v>
      </c>
      <c r="V680" s="53">
        <f t="shared" si="162"/>
        <v>0</v>
      </c>
      <c r="W680" s="53" t="str">
        <f t="shared" si="168"/>
        <v>0</v>
      </c>
      <c r="X680" s="53">
        <f t="shared" si="163"/>
        <v>0</v>
      </c>
      <c r="Y680" s="53" t="str">
        <f t="shared" si="169"/>
        <v>0</v>
      </c>
      <c r="Z680" s="53">
        <f t="shared" si="164"/>
        <v>0</v>
      </c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92"/>
      <c r="B681" s="59"/>
      <c r="C681" s="87"/>
      <c r="D681" s="91"/>
      <c r="E681" s="42"/>
      <c r="F681" s="51"/>
      <c r="G681" s="42"/>
      <c r="H681" s="51"/>
      <c r="I681" s="42"/>
      <c r="J681" s="51"/>
      <c r="K681" s="42"/>
      <c r="L681" s="51"/>
      <c r="M681" s="55"/>
      <c r="N681" s="58"/>
      <c r="O681" s="59">
        <v>260</v>
      </c>
      <c r="Q681" s="53" t="str">
        <f t="shared" si="165"/>
        <v>1</v>
      </c>
      <c r="R681" s="53">
        <f t="shared" si="160"/>
        <v>1</v>
      </c>
      <c r="S681" s="53" t="str">
        <f t="shared" si="166"/>
        <v>0</v>
      </c>
      <c r="T681" s="53">
        <f t="shared" si="161"/>
        <v>0</v>
      </c>
      <c r="U681" s="53" t="str">
        <f t="shared" si="167"/>
        <v>0</v>
      </c>
      <c r="V681" s="53">
        <f t="shared" si="162"/>
        <v>0</v>
      </c>
      <c r="W681" s="53" t="str">
        <f t="shared" si="168"/>
        <v>0</v>
      </c>
      <c r="X681" s="53">
        <f t="shared" si="163"/>
        <v>0</v>
      </c>
      <c r="Y681" s="53" t="str">
        <f t="shared" si="169"/>
        <v>0</v>
      </c>
      <c r="Z681" s="53">
        <f t="shared" si="164"/>
        <v>0</v>
      </c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92"/>
      <c r="B682" s="59"/>
      <c r="C682" s="87"/>
      <c r="D682" s="91"/>
      <c r="E682" s="42"/>
      <c r="F682" s="51"/>
      <c r="G682" s="42"/>
      <c r="H682" s="51"/>
      <c r="I682" s="42"/>
      <c r="J682" s="51"/>
      <c r="K682" s="42"/>
      <c r="L682" s="51"/>
      <c r="M682" s="55"/>
      <c r="N682" s="58"/>
      <c r="O682" s="59">
        <v>260</v>
      </c>
      <c r="Q682" s="53" t="str">
        <f t="shared" si="165"/>
        <v>1</v>
      </c>
      <c r="R682" s="53">
        <f t="shared" si="160"/>
        <v>1</v>
      </c>
      <c r="S682" s="53" t="str">
        <f t="shared" si="166"/>
        <v>0</v>
      </c>
      <c r="T682" s="53">
        <f t="shared" si="161"/>
        <v>0</v>
      </c>
      <c r="U682" s="53" t="str">
        <f t="shared" si="167"/>
        <v>0</v>
      </c>
      <c r="V682" s="53">
        <f t="shared" si="162"/>
        <v>0</v>
      </c>
      <c r="W682" s="53" t="str">
        <f t="shared" si="168"/>
        <v>0</v>
      </c>
      <c r="X682" s="53">
        <f t="shared" si="163"/>
        <v>0</v>
      </c>
      <c r="Y682" s="53" t="str">
        <f t="shared" si="169"/>
        <v>0</v>
      </c>
      <c r="Z682" s="53">
        <f t="shared" si="164"/>
        <v>0</v>
      </c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92"/>
      <c r="B683" s="59"/>
      <c r="C683" s="87"/>
      <c r="D683" s="91"/>
      <c r="E683" s="42"/>
      <c r="F683" s="51"/>
      <c r="G683" s="42"/>
      <c r="H683" s="51"/>
      <c r="I683" s="42"/>
      <c r="J683" s="51"/>
      <c r="K683" s="42"/>
      <c r="L683" s="51"/>
      <c r="M683" s="55"/>
      <c r="N683" s="58"/>
      <c r="O683" s="59">
        <v>260</v>
      </c>
      <c r="Q683" s="53" t="str">
        <f t="shared" si="165"/>
        <v>1</v>
      </c>
      <c r="R683" s="53">
        <f t="shared" si="160"/>
        <v>1</v>
      </c>
      <c r="S683" s="53" t="str">
        <f t="shared" si="166"/>
        <v>0</v>
      </c>
      <c r="T683" s="53">
        <f t="shared" si="161"/>
        <v>0</v>
      </c>
      <c r="U683" s="53" t="str">
        <f t="shared" si="167"/>
        <v>0</v>
      </c>
      <c r="V683" s="53">
        <f t="shared" si="162"/>
        <v>0</v>
      </c>
      <c r="W683" s="53" t="str">
        <f t="shared" si="168"/>
        <v>0</v>
      </c>
      <c r="X683" s="53">
        <f t="shared" si="163"/>
        <v>0</v>
      </c>
      <c r="Y683" s="53" t="str">
        <f t="shared" si="169"/>
        <v>0</v>
      </c>
      <c r="Z683" s="53">
        <f t="shared" si="164"/>
        <v>0</v>
      </c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92"/>
      <c r="B684" s="59"/>
      <c r="C684" s="87"/>
      <c r="D684" s="91"/>
      <c r="E684" s="42"/>
      <c r="F684" s="51"/>
      <c r="G684" s="42"/>
      <c r="H684" s="51"/>
      <c r="I684" s="42"/>
      <c r="J684" s="51"/>
      <c r="K684" s="42"/>
      <c r="L684" s="51"/>
      <c r="M684" s="55"/>
      <c r="N684" s="58"/>
      <c r="O684" s="59">
        <v>260</v>
      </c>
      <c r="Q684" s="53" t="str">
        <f t="shared" si="165"/>
        <v>1</v>
      </c>
      <c r="R684" s="53">
        <f t="shared" si="160"/>
        <v>1</v>
      </c>
      <c r="S684" s="53" t="str">
        <f t="shared" si="166"/>
        <v>0</v>
      </c>
      <c r="T684" s="53">
        <f t="shared" si="161"/>
        <v>0</v>
      </c>
      <c r="U684" s="53" t="str">
        <f t="shared" si="167"/>
        <v>0</v>
      </c>
      <c r="V684" s="53">
        <f t="shared" si="162"/>
        <v>0</v>
      </c>
      <c r="W684" s="53" t="str">
        <f t="shared" si="168"/>
        <v>0</v>
      </c>
      <c r="X684" s="53">
        <f t="shared" si="163"/>
        <v>0</v>
      </c>
      <c r="Y684" s="53" t="str">
        <f t="shared" si="169"/>
        <v>0</v>
      </c>
      <c r="Z684" s="53">
        <f t="shared" si="164"/>
        <v>0</v>
      </c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92"/>
      <c r="B685" s="59"/>
      <c r="C685" s="87"/>
      <c r="D685" s="91"/>
      <c r="E685" s="42"/>
      <c r="F685" s="51"/>
      <c r="G685" s="42"/>
      <c r="H685" s="51"/>
      <c r="I685" s="42"/>
      <c r="J685" s="51"/>
      <c r="K685" s="42"/>
      <c r="L685" s="51"/>
      <c r="M685" s="55"/>
      <c r="N685" s="58"/>
      <c r="O685" s="59">
        <v>260</v>
      </c>
      <c r="Q685" s="53" t="str">
        <f t="shared" si="165"/>
        <v>1</v>
      </c>
      <c r="R685" s="53">
        <f t="shared" si="160"/>
        <v>1</v>
      </c>
      <c r="S685" s="53" t="str">
        <f t="shared" si="166"/>
        <v>0</v>
      </c>
      <c r="T685" s="53">
        <f t="shared" si="161"/>
        <v>0</v>
      </c>
      <c r="U685" s="53" t="str">
        <f t="shared" si="167"/>
        <v>0</v>
      </c>
      <c r="V685" s="53">
        <f t="shared" si="162"/>
        <v>0</v>
      </c>
      <c r="W685" s="53" t="str">
        <f t="shared" si="168"/>
        <v>0</v>
      </c>
      <c r="X685" s="53">
        <f t="shared" si="163"/>
        <v>0</v>
      </c>
      <c r="Y685" s="53" t="str">
        <f t="shared" si="169"/>
        <v>0</v>
      </c>
      <c r="Z685" s="53">
        <f t="shared" si="164"/>
        <v>0</v>
      </c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92"/>
      <c r="B686" s="59"/>
      <c r="C686" s="87"/>
      <c r="D686" s="91"/>
      <c r="E686" s="42"/>
      <c r="F686" s="51"/>
      <c r="G686" s="42"/>
      <c r="H686" s="51"/>
      <c r="I686" s="42"/>
      <c r="J686" s="51"/>
      <c r="K686" s="42"/>
      <c r="L686" s="51"/>
      <c r="M686" s="55"/>
      <c r="N686" s="58"/>
      <c r="O686" s="59">
        <v>260</v>
      </c>
      <c r="Q686" s="53" t="str">
        <f t="shared" si="165"/>
        <v>1</v>
      </c>
      <c r="R686" s="53">
        <f t="shared" si="160"/>
        <v>1</v>
      </c>
      <c r="S686" s="53" t="str">
        <f t="shared" si="166"/>
        <v>0</v>
      </c>
      <c r="T686" s="53">
        <f t="shared" si="161"/>
        <v>0</v>
      </c>
      <c r="U686" s="53" t="str">
        <f t="shared" si="167"/>
        <v>0</v>
      </c>
      <c r="V686" s="53">
        <f t="shared" si="162"/>
        <v>0</v>
      </c>
      <c r="W686" s="53" t="str">
        <f t="shared" si="168"/>
        <v>0</v>
      </c>
      <c r="X686" s="53">
        <f t="shared" si="163"/>
        <v>0</v>
      </c>
      <c r="Y686" s="53" t="str">
        <f t="shared" si="169"/>
        <v>0</v>
      </c>
      <c r="Z686" s="53">
        <f t="shared" si="164"/>
        <v>0</v>
      </c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92"/>
      <c r="B687" s="59"/>
      <c r="C687" s="87"/>
      <c r="D687" s="91"/>
      <c r="E687" s="42"/>
      <c r="F687" s="51"/>
      <c r="G687" s="42"/>
      <c r="H687" s="51"/>
      <c r="I687" s="42"/>
      <c r="J687" s="51"/>
      <c r="K687" s="42"/>
      <c r="L687" s="51"/>
      <c r="M687" s="55"/>
      <c r="N687" s="58"/>
      <c r="O687" s="59">
        <v>260</v>
      </c>
      <c r="Q687" s="53" t="str">
        <f t="shared" si="165"/>
        <v>1</v>
      </c>
      <c r="R687" s="53">
        <f t="shared" si="160"/>
        <v>1</v>
      </c>
      <c r="S687" s="53" t="str">
        <f t="shared" si="166"/>
        <v>0</v>
      </c>
      <c r="T687" s="53">
        <f t="shared" si="161"/>
        <v>0</v>
      </c>
      <c r="U687" s="53" t="str">
        <f t="shared" si="167"/>
        <v>0</v>
      </c>
      <c r="V687" s="53">
        <f t="shared" si="162"/>
        <v>0</v>
      </c>
      <c r="W687" s="53" t="str">
        <f t="shared" si="168"/>
        <v>0</v>
      </c>
      <c r="X687" s="53">
        <f t="shared" si="163"/>
        <v>0</v>
      </c>
      <c r="Y687" s="53" t="str">
        <f t="shared" si="169"/>
        <v>0</v>
      </c>
      <c r="Z687" s="53">
        <f t="shared" si="164"/>
        <v>0</v>
      </c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92"/>
      <c r="B688" s="59"/>
      <c r="C688" s="87"/>
      <c r="D688" s="91"/>
      <c r="E688" s="42"/>
      <c r="F688" s="51"/>
      <c r="G688" s="42"/>
      <c r="H688" s="51"/>
      <c r="I688" s="42"/>
      <c r="J688" s="51"/>
      <c r="K688" s="42"/>
      <c r="L688" s="51"/>
      <c r="M688" s="55"/>
      <c r="N688" s="58"/>
      <c r="O688" s="59">
        <v>260</v>
      </c>
      <c r="Q688" s="53" t="str">
        <f t="shared" si="165"/>
        <v>1</v>
      </c>
      <c r="R688" s="53">
        <f t="shared" si="160"/>
        <v>1</v>
      </c>
      <c r="S688" s="53" t="str">
        <f t="shared" si="166"/>
        <v>0</v>
      </c>
      <c r="T688" s="53">
        <f t="shared" si="161"/>
        <v>0</v>
      </c>
      <c r="U688" s="53" t="str">
        <f t="shared" si="167"/>
        <v>0</v>
      </c>
      <c r="V688" s="53">
        <f t="shared" si="162"/>
        <v>0</v>
      </c>
      <c r="W688" s="53" t="str">
        <f t="shared" si="168"/>
        <v>0</v>
      </c>
      <c r="X688" s="53">
        <f t="shared" si="163"/>
        <v>0</v>
      </c>
      <c r="Y688" s="53" t="str">
        <f t="shared" si="169"/>
        <v>0</v>
      </c>
      <c r="Z688" s="53">
        <f t="shared" si="164"/>
        <v>0</v>
      </c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92"/>
      <c r="B689" s="59"/>
      <c r="C689" s="87"/>
      <c r="D689" s="91"/>
      <c r="E689" s="42"/>
      <c r="F689" s="51"/>
      <c r="G689" s="42"/>
      <c r="H689" s="51"/>
      <c r="I689" s="42"/>
      <c r="J689" s="51"/>
      <c r="K689" s="42"/>
      <c r="L689" s="51"/>
      <c r="M689" s="55"/>
      <c r="N689" s="58"/>
      <c r="O689" s="59">
        <v>260</v>
      </c>
      <c r="Q689" s="53" t="str">
        <f t="shared" si="165"/>
        <v>1</v>
      </c>
      <c r="R689" s="53">
        <f t="shared" si="160"/>
        <v>1</v>
      </c>
      <c r="S689" s="53" t="str">
        <f t="shared" si="166"/>
        <v>0</v>
      </c>
      <c r="T689" s="53">
        <f t="shared" si="161"/>
        <v>0</v>
      </c>
      <c r="U689" s="53" t="str">
        <f t="shared" si="167"/>
        <v>0</v>
      </c>
      <c r="V689" s="53">
        <f t="shared" si="162"/>
        <v>0</v>
      </c>
      <c r="W689" s="53" t="str">
        <f t="shared" si="168"/>
        <v>0</v>
      </c>
      <c r="X689" s="53">
        <f t="shared" si="163"/>
        <v>0</v>
      </c>
      <c r="Y689" s="53" t="str">
        <f t="shared" si="169"/>
        <v>0</v>
      </c>
      <c r="Z689" s="53">
        <f t="shared" si="164"/>
        <v>0</v>
      </c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92"/>
      <c r="B690" s="59"/>
      <c r="C690" s="87"/>
      <c r="D690" s="91"/>
      <c r="E690" s="42"/>
      <c r="F690" s="51"/>
      <c r="G690" s="42"/>
      <c r="H690" s="51"/>
      <c r="I690" s="42"/>
      <c r="J690" s="51"/>
      <c r="K690" s="42"/>
      <c r="L690" s="51"/>
      <c r="M690" s="55"/>
      <c r="N690" s="58"/>
      <c r="O690" s="59">
        <v>260</v>
      </c>
      <c r="Q690" s="53" t="str">
        <f t="shared" si="165"/>
        <v>1</v>
      </c>
      <c r="R690" s="53">
        <f t="shared" si="160"/>
        <v>1</v>
      </c>
      <c r="S690" s="53" t="str">
        <f t="shared" si="166"/>
        <v>0</v>
      </c>
      <c r="T690" s="53">
        <f t="shared" si="161"/>
        <v>0</v>
      </c>
      <c r="U690" s="53" t="str">
        <f t="shared" si="167"/>
        <v>0</v>
      </c>
      <c r="V690" s="53">
        <f t="shared" si="162"/>
        <v>0</v>
      </c>
      <c r="W690" s="53" t="str">
        <f t="shared" si="168"/>
        <v>0</v>
      </c>
      <c r="X690" s="53">
        <f t="shared" si="163"/>
        <v>0</v>
      </c>
      <c r="Y690" s="53" t="str">
        <f t="shared" si="169"/>
        <v>0</v>
      </c>
      <c r="Z690" s="53">
        <f t="shared" si="164"/>
        <v>0</v>
      </c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92"/>
      <c r="B691" s="59"/>
      <c r="C691" s="87"/>
      <c r="D691" s="91"/>
      <c r="E691" s="42"/>
      <c r="F691" s="51"/>
      <c r="G691" s="42"/>
      <c r="H691" s="51"/>
      <c r="I691" s="42"/>
      <c r="J691" s="51"/>
      <c r="K691" s="42"/>
      <c r="L691" s="51"/>
      <c r="M691" s="55"/>
      <c r="N691" s="58"/>
      <c r="O691" s="59">
        <v>260</v>
      </c>
      <c r="Q691" s="53" t="str">
        <f t="shared" si="165"/>
        <v>1</v>
      </c>
      <c r="R691" s="53">
        <f t="shared" si="160"/>
        <v>1</v>
      </c>
      <c r="S691" s="53" t="str">
        <f t="shared" si="166"/>
        <v>0</v>
      </c>
      <c r="T691" s="53">
        <f t="shared" si="161"/>
        <v>0</v>
      </c>
      <c r="U691" s="53" t="str">
        <f t="shared" si="167"/>
        <v>0</v>
      </c>
      <c r="V691" s="53">
        <f t="shared" si="162"/>
        <v>0</v>
      </c>
      <c r="W691" s="53" t="str">
        <f t="shared" si="168"/>
        <v>0</v>
      </c>
      <c r="X691" s="53">
        <f t="shared" si="163"/>
        <v>0</v>
      </c>
      <c r="Y691" s="53" t="str">
        <f t="shared" si="169"/>
        <v>0</v>
      </c>
      <c r="Z691" s="53">
        <f t="shared" si="164"/>
        <v>0</v>
      </c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92"/>
      <c r="B692" s="59"/>
      <c r="C692" s="87"/>
      <c r="D692" s="91"/>
      <c r="E692" s="42"/>
      <c r="F692" s="51"/>
      <c r="G692" s="42"/>
      <c r="H692" s="51"/>
      <c r="I692" s="42"/>
      <c r="J692" s="51"/>
      <c r="K692" s="42"/>
      <c r="L692" s="51"/>
      <c r="M692" s="55"/>
      <c r="N692" s="58"/>
      <c r="O692" s="59">
        <v>260</v>
      </c>
      <c r="Q692" s="53" t="str">
        <f t="shared" si="165"/>
        <v>1</v>
      </c>
      <c r="R692" s="53">
        <f t="shared" si="160"/>
        <v>1</v>
      </c>
      <c r="S692" s="53" t="str">
        <f t="shared" si="166"/>
        <v>0</v>
      </c>
      <c r="T692" s="53">
        <f t="shared" si="161"/>
        <v>0</v>
      </c>
      <c r="U692" s="53" t="str">
        <f t="shared" si="167"/>
        <v>0</v>
      </c>
      <c r="V692" s="53">
        <f t="shared" si="162"/>
        <v>0</v>
      </c>
      <c r="W692" s="53" t="str">
        <f t="shared" si="168"/>
        <v>0</v>
      </c>
      <c r="X692" s="53">
        <f t="shared" si="163"/>
        <v>0</v>
      </c>
      <c r="Y692" s="53" t="str">
        <f t="shared" si="169"/>
        <v>0</v>
      </c>
      <c r="Z692" s="53">
        <f t="shared" si="164"/>
        <v>0</v>
      </c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92"/>
      <c r="B693" s="59"/>
      <c r="C693" s="87"/>
      <c r="D693" s="91"/>
      <c r="E693" s="42"/>
      <c r="F693" s="51"/>
      <c r="G693" s="42"/>
      <c r="H693" s="51"/>
      <c r="I693" s="42"/>
      <c r="J693" s="51"/>
      <c r="K693" s="42"/>
      <c r="L693" s="51"/>
      <c r="M693" s="55"/>
      <c r="N693" s="58"/>
      <c r="O693" s="59">
        <v>260</v>
      </c>
      <c r="Q693" s="53" t="str">
        <f t="shared" si="165"/>
        <v>1</v>
      </c>
      <c r="R693" s="53">
        <f t="shared" si="160"/>
        <v>1</v>
      </c>
      <c r="S693" s="53" t="str">
        <f t="shared" si="166"/>
        <v>0</v>
      </c>
      <c r="T693" s="53">
        <f t="shared" si="161"/>
        <v>0</v>
      </c>
      <c r="U693" s="53" t="str">
        <f t="shared" si="167"/>
        <v>0</v>
      </c>
      <c r="V693" s="53">
        <f t="shared" si="162"/>
        <v>0</v>
      </c>
      <c r="W693" s="53" t="str">
        <f t="shared" si="168"/>
        <v>0</v>
      </c>
      <c r="X693" s="53">
        <f t="shared" si="163"/>
        <v>0</v>
      </c>
      <c r="Y693" s="53" t="str">
        <f t="shared" si="169"/>
        <v>0</v>
      </c>
      <c r="Z693" s="53">
        <f t="shared" si="164"/>
        <v>0</v>
      </c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92"/>
      <c r="B694" s="59"/>
      <c r="C694" s="87"/>
      <c r="D694" s="91"/>
      <c r="E694" s="42"/>
      <c r="F694" s="51"/>
      <c r="G694" s="42"/>
      <c r="H694" s="51"/>
      <c r="I694" s="42"/>
      <c r="J694" s="51"/>
      <c r="K694" s="42"/>
      <c r="L694" s="51"/>
      <c r="M694" s="55"/>
      <c r="N694" s="58"/>
      <c r="O694" s="59">
        <v>260</v>
      </c>
      <c r="Q694" s="53" t="str">
        <f t="shared" si="165"/>
        <v>1</v>
      </c>
      <c r="R694" s="53">
        <f t="shared" si="160"/>
        <v>1</v>
      </c>
      <c r="S694" s="53" t="str">
        <f t="shared" si="166"/>
        <v>0</v>
      </c>
      <c r="T694" s="53">
        <f t="shared" si="161"/>
        <v>0</v>
      </c>
      <c r="U694" s="53" t="str">
        <f t="shared" si="167"/>
        <v>0</v>
      </c>
      <c r="V694" s="53">
        <f t="shared" si="162"/>
        <v>0</v>
      </c>
      <c r="W694" s="53" t="str">
        <f t="shared" si="168"/>
        <v>0</v>
      </c>
      <c r="X694" s="53">
        <f t="shared" si="163"/>
        <v>0</v>
      </c>
      <c r="Y694" s="53" t="str">
        <f t="shared" si="169"/>
        <v>0</v>
      </c>
      <c r="Z694" s="53">
        <f t="shared" si="164"/>
        <v>0</v>
      </c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92"/>
      <c r="B695" s="59"/>
      <c r="C695" s="87"/>
      <c r="D695" s="91"/>
      <c r="E695" s="42"/>
      <c r="F695" s="51"/>
      <c r="G695" s="42"/>
      <c r="H695" s="51"/>
      <c r="I695" s="42"/>
      <c r="J695" s="51"/>
      <c r="K695" s="42"/>
      <c r="L695" s="51"/>
      <c r="M695" s="55"/>
      <c r="N695" s="58"/>
      <c r="O695" s="59">
        <v>260</v>
      </c>
      <c r="Q695" s="53" t="str">
        <f t="shared" si="165"/>
        <v>1</v>
      </c>
      <c r="R695" s="53">
        <f t="shared" si="160"/>
        <v>1</v>
      </c>
      <c r="S695" s="53" t="str">
        <f t="shared" si="166"/>
        <v>0</v>
      </c>
      <c r="T695" s="53">
        <f t="shared" si="161"/>
        <v>0</v>
      </c>
      <c r="U695" s="53" t="str">
        <f t="shared" si="167"/>
        <v>0</v>
      </c>
      <c r="V695" s="53">
        <f t="shared" si="162"/>
        <v>0</v>
      </c>
      <c r="W695" s="53" t="str">
        <f t="shared" si="168"/>
        <v>0</v>
      </c>
      <c r="X695" s="53">
        <f t="shared" si="163"/>
        <v>0</v>
      </c>
      <c r="Y695" s="53" t="str">
        <f t="shared" si="169"/>
        <v>0</v>
      </c>
      <c r="Z695" s="53">
        <f t="shared" si="164"/>
        <v>0</v>
      </c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92"/>
      <c r="B696" s="59"/>
      <c r="C696" s="87"/>
      <c r="D696" s="91"/>
      <c r="E696" s="42"/>
      <c r="F696" s="51"/>
      <c r="G696" s="42"/>
      <c r="H696" s="51"/>
      <c r="I696" s="42"/>
      <c r="J696" s="51"/>
      <c r="K696" s="42"/>
      <c r="L696" s="51"/>
      <c r="M696" s="55"/>
      <c r="N696" s="58"/>
      <c r="O696" s="59">
        <v>260</v>
      </c>
      <c r="Q696" s="53" t="str">
        <f t="shared" si="165"/>
        <v>1</v>
      </c>
      <c r="R696" s="53">
        <f t="shared" si="160"/>
        <v>1</v>
      </c>
      <c r="S696" s="53" t="str">
        <f t="shared" si="166"/>
        <v>0</v>
      </c>
      <c r="T696" s="53">
        <f t="shared" si="161"/>
        <v>0</v>
      </c>
      <c r="U696" s="53" t="str">
        <f t="shared" si="167"/>
        <v>0</v>
      </c>
      <c r="V696" s="53">
        <f t="shared" si="162"/>
        <v>0</v>
      </c>
      <c r="W696" s="53" t="str">
        <f t="shared" si="168"/>
        <v>0</v>
      </c>
      <c r="X696" s="53">
        <f t="shared" si="163"/>
        <v>0</v>
      </c>
      <c r="Y696" s="53" t="str">
        <f t="shared" si="169"/>
        <v>0</v>
      </c>
      <c r="Z696" s="53">
        <f t="shared" si="164"/>
        <v>0</v>
      </c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92"/>
      <c r="B697" s="59"/>
      <c r="C697" s="87"/>
      <c r="D697" s="91"/>
      <c r="E697" s="42"/>
      <c r="F697" s="51"/>
      <c r="G697" s="42"/>
      <c r="H697" s="51"/>
      <c r="I697" s="42"/>
      <c r="J697" s="51"/>
      <c r="K697" s="42"/>
      <c r="L697" s="51"/>
      <c r="M697" s="55"/>
      <c r="N697" s="58"/>
      <c r="O697" s="59">
        <v>260</v>
      </c>
      <c r="Q697" s="53" t="str">
        <f t="shared" si="165"/>
        <v>1</v>
      </c>
      <c r="R697" s="53">
        <f t="shared" si="160"/>
        <v>1</v>
      </c>
      <c r="S697" s="53" t="str">
        <f t="shared" si="166"/>
        <v>0</v>
      </c>
      <c r="T697" s="53">
        <f t="shared" si="161"/>
        <v>0</v>
      </c>
      <c r="U697" s="53" t="str">
        <f t="shared" si="167"/>
        <v>0</v>
      </c>
      <c r="V697" s="53">
        <f t="shared" si="162"/>
        <v>0</v>
      </c>
      <c r="W697" s="53" t="str">
        <f t="shared" si="168"/>
        <v>0</v>
      </c>
      <c r="X697" s="53">
        <f t="shared" si="163"/>
        <v>0</v>
      </c>
      <c r="Y697" s="53" t="str">
        <f t="shared" si="169"/>
        <v>0</v>
      </c>
      <c r="Z697" s="53">
        <f t="shared" si="164"/>
        <v>0</v>
      </c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92"/>
      <c r="B698" s="59"/>
      <c r="C698" s="87"/>
      <c r="D698" s="91"/>
      <c r="E698" s="42"/>
      <c r="F698" s="51"/>
      <c r="G698" s="42"/>
      <c r="H698" s="51"/>
      <c r="I698" s="42"/>
      <c r="J698" s="51"/>
      <c r="K698" s="42"/>
      <c r="L698" s="51"/>
      <c r="M698" s="55"/>
      <c r="N698" s="58"/>
      <c r="O698" s="59">
        <v>260</v>
      </c>
      <c r="Q698" s="53" t="str">
        <f t="shared" si="165"/>
        <v>1</v>
      </c>
      <c r="R698" s="53">
        <f t="shared" si="160"/>
        <v>1</v>
      </c>
      <c r="S698" s="53" t="str">
        <f t="shared" si="166"/>
        <v>0</v>
      </c>
      <c r="T698" s="53">
        <f t="shared" si="161"/>
        <v>0</v>
      </c>
      <c r="U698" s="53" t="str">
        <f t="shared" si="167"/>
        <v>0</v>
      </c>
      <c r="V698" s="53">
        <f t="shared" si="162"/>
        <v>0</v>
      </c>
      <c r="W698" s="53" t="str">
        <f t="shared" si="168"/>
        <v>0</v>
      </c>
      <c r="X698" s="53">
        <f t="shared" si="163"/>
        <v>0</v>
      </c>
      <c r="Y698" s="53" t="str">
        <f t="shared" si="169"/>
        <v>0</v>
      </c>
      <c r="Z698" s="53">
        <f t="shared" si="164"/>
        <v>0</v>
      </c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92"/>
      <c r="B699" s="59"/>
      <c r="C699" s="87"/>
      <c r="D699" s="91"/>
      <c r="E699" s="42"/>
      <c r="F699" s="51"/>
      <c r="G699" s="42"/>
      <c r="H699" s="51"/>
      <c r="I699" s="42"/>
      <c r="J699" s="51"/>
      <c r="K699" s="42"/>
      <c r="L699" s="51"/>
      <c r="M699" s="55"/>
      <c r="N699" s="58"/>
      <c r="O699" s="59">
        <v>260</v>
      </c>
      <c r="Q699" s="53" t="str">
        <f t="shared" si="165"/>
        <v>1</v>
      </c>
      <c r="R699" s="53">
        <f t="shared" si="160"/>
        <v>1</v>
      </c>
      <c r="S699" s="53" t="str">
        <f t="shared" si="166"/>
        <v>0</v>
      </c>
      <c r="T699" s="53">
        <f t="shared" si="161"/>
        <v>0</v>
      </c>
      <c r="U699" s="53" t="str">
        <f t="shared" si="167"/>
        <v>0</v>
      </c>
      <c r="V699" s="53">
        <f t="shared" si="162"/>
        <v>0</v>
      </c>
      <c r="W699" s="53" t="str">
        <f t="shared" si="168"/>
        <v>0</v>
      </c>
      <c r="X699" s="53">
        <f t="shared" si="163"/>
        <v>0</v>
      </c>
      <c r="Y699" s="53" t="str">
        <f t="shared" si="169"/>
        <v>0</v>
      </c>
      <c r="Z699" s="53">
        <f t="shared" si="164"/>
        <v>0</v>
      </c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92"/>
      <c r="B700" s="59"/>
      <c r="C700" s="87"/>
      <c r="D700" s="91"/>
      <c r="E700" s="42"/>
      <c r="F700" s="51"/>
      <c r="G700" s="42"/>
      <c r="H700" s="51"/>
      <c r="I700" s="42"/>
      <c r="J700" s="51"/>
      <c r="K700" s="42"/>
      <c r="L700" s="51"/>
      <c r="M700" s="55"/>
      <c r="N700" s="58"/>
      <c r="O700" s="59">
        <v>260</v>
      </c>
      <c r="Q700" s="53" t="str">
        <f t="shared" si="165"/>
        <v>1</v>
      </c>
      <c r="R700" s="53">
        <f t="shared" si="160"/>
        <v>1</v>
      </c>
      <c r="S700" s="53" t="str">
        <f t="shared" si="166"/>
        <v>0</v>
      </c>
      <c r="T700" s="53">
        <f t="shared" si="161"/>
        <v>0</v>
      </c>
      <c r="U700" s="53" t="str">
        <f t="shared" si="167"/>
        <v>0</v>
      </c>
      <c r="V700" s="53">
        <f t="shared" si="162"/>
        <v>0</v>
      </c>
      <c r="W700" s="53" t="str">
        <f t="shared" si="168"/>
        <v>0</v>
      </c>
      <c r="X700" s="53">
        <f t="shared" si="163"/>
        <v>0</v>
      </c>
      <c r="Y700" s="53" t="str">
        <f t="shared" si="169"/>
        <v>0</v>
      </c>
      <c r="Z700" s="53">
        <f t="shared" si="164"/>
        <v>0</v>
      </c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92"/>
      <c r="B701" s="59"/>
      <c r="C701" s="87"/>
      <c r="D701" s="91"/>
      <c r="E701" s="42"/>
      <c r="F701" s="51"/>
      <c r="G701" s="42"/>
      <c r="H701" s="51"/>
      <c r="I701" s="42"/>
      <c r="J701" s="51"/>
      <c r="K701" s="42"/>
      <c r="L701" s="51"/>
      <c r="M701" s="55"/>
      <c r="N701" s="58"/>
      <c r="O701" s="59">
        <v>260</v>
      </c>
      <c r="Q701" s="53" t="str">
        <f t="shared" si="165"/>
        <v>1</v>
      </c>
      <c r="R701" s="53">
        <f t="shared" si="160"/>
        <v>1</v>
      </c>
      <c r="S701" s="53" t="str">
        <f t="shared" si="166"/>
        <v>0</v>
      </c>
      <c r="T701" s="53">
        <f t="shared" si="161"/>
        <v>0</v>
      </c>
      <c r="U701" s="53" t="str">
        <f t="shared" si="167"/>
        <v>0</v>
      </c>
      <c r="V701" s="53">
        <f t="shared" si="162"/>
        <v>0</v>
      </c>
      <c r="W701" s="53" t="str">
        <f t="shared" si="168"/>
        <v>0</v>
      </c>
      <c r="X701" s="53">
        <f t="shared" si="163"/>
        <v>0</v>
      </c>
      <c r="Y701" s="53" t="str">
        <f t="shared" si="169"/>
        <v>0</v>
      </c>
      <c r="Z701" s="53">
        <f t="shared" si="164"/>
        <v>0</v>
      </c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92"/>
      <c r="B702" s="59"/>
      <c r="C702" s="87"/>
      <c r="D702" s="91"/>
      <c r="E702" s="42"/>
      <c r="F702" s="51"/>
      <c r="G702" s="42"/>
      <c r="H702" s="51"/>
      <c r="I702" s="42"/>
      <c r="J702" s="51"/>
      <c r="K702" s="42"/>
      <c r="L702" s="51"/>
      <c r="M702" s="55"/>
      <c r="N702" s="58"/>
      <c r="O702" s="59">
        <v>260</v>
      </c>
      <c r="Q702" s="53" t="str">
        <f t="shared" si="165"/>
        <v>1</v>
      </c>
      <c r="R702" s="53">
        <f t="shared" si="160"/>
        <v>1</v>
      </c>
      <c r="S702" s="53" t="str">
        <f t="shared" si="166"/>
        <v>0</v>
      </c>
      <c r="T702" s="53">
        <f t="shared" si="161"/>
        <v>0</v>
      </c>
      <c r="U702" s="53" t="str">
        <f t="shared" si="167"/>
        <v>0</v>
      </c>
      <c r="V702" s="53">
        <f t="shared" si="162"/>
        <v>0</v>
      </c>
      <c r="W702" s="53" t="str">
        <f t="shared" si="168"/>
        <v>0</v>
      </c>
      <c r="X702" s="53">
        <f t="shared" si="163"/>
        <v>0</v>
      </c>
      <c r="Y702" s="53" t="str">
        <f t="shared" si="169"/>
        <v>0</v>
      </c>
      <c r="Z702" s="53">
        <f t="shared" si="164"/>
        <v>0</v>
      </c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92"/>
      <c r="B703" s="59"/>
      <c r="C703" s="87"/>
      <c r="D703" s="91"/>
      <c r="E703" s="42"/>
      <c r="F703" s="51"/>
      <c r="G703" s="42"/>
      <c r="H703" s="51"/>
      <c r="I703" s="42"/>
      <c r="J703" s="51"/>
      <c r="K703" s="42"/>
      <c r="L703" s="51"/>
      <c r="M703" s="55"/>
      <c r="N703" s="58"/>
      <c r="O703" s="59">
        <v>260</v>
      </c>
      <c r="Q703" s="53" t="str">
        <f t="shared" si="165"/>
        <v>1</v>
      </c>
      <c r="R703" s="53">
        <f t="shared" si="160"/>
        <v>1</v>
      </c>
      <c r="S703" s="53" t="str">
        <f t="shared" si="166"/>
        <v>0</v>
      </c>
      <c r="T703" s="53">
        <f t="shared" si="161"/>
        <v>0</v>
      </c>
      <c r="U703" s="53" t="str">
        <f t="shared" si="167"/>
        <v>0</v>
      </c>
      <c r="V703" s="53">
        <f t="shared" si="162"/>
        <v>0</v>
      </c>
      <c r="W703" s="53" t="str">
        <f t="shared" si="168"/>
        <v>0</v>
      </c>
      <c r="X703" s="53">
        <f t="shared" si="163"/>
        <v>0</v>
      </c>
      <c r="Y703" s="53" t="str">
        <f t="shared" si="169"/>
        <v>0</v>
      </c>
      <c r="Z703" s="53">
        <f t="shared" si="164"/>
        <v>0</v>
      </c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92"/>
      <c r="B704" s="59"/>
      <c r="C704" s="87"/>
      <c r="D704" s="91"/>
      <c r="E704" s="42"/>
      <c r="F704" s="51"/>
      <c r="G704" s="42"/>
      <c r="H704" s="51"/>
      <c r="I704" s="42"/>
      <c r="J704" s="51"/>
      <c r="K704" s="42"/>
      <c r="L704" s="51"/>
      <c r="M704" s="55"/>
      <c r="N704" s="58"/>
      <c r="O704" s="59">
        <v>260</v>
      </c>
      <c r="Q704" s="53" t="str">
        <f t="shared" si="165"/>
        <v>1</v>
      </c>
      <c r="R704" s="53">
        <f t="shared" si="160"/>
        <v>1</v>
      </c>
      <c r="S704" s="53" t="str">
        <f t="shared" si="166"/>
        <v>0</v>
      </c>
      <c r="T704" s="53">
        <f t="shared" si="161"/>
        <v>0</v>
      </c>
      <c r="U704" s="53" t="str">
        <f t="shared" si="167"/>
        <v>0</v>
      </c>
      <c r="V704" s="53">
        <f t="shared" si="162"/>
        <v>0</v>
      </c>
      <c r="W704" s="53" t="str">
        <f t="shared" si="168"/>
        <v>0</v>
      </c>
      <c r="X704" s="53">
        <f t="shared" si="163"/>
        <v>0</v>
      </c>
      <c r="Y704" s="53" t="str">
        <f t="shared" si="169"/>
        <v>0</v>
      </c>
      <c r="Z704" s="53">
        <f t="shared" si="164"/>
        <v>0</v>
      </c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92"/>
      <c r="B705" s="59"/>
      <c r="C705" s="87"/>
      <c r="D705" s="91"/>
      <c r="E705" s="42"/>
      <c r="F705" s="51"/>
      <c r="G705" s="42"/>
      <c r="H705" s="51"/>
      <c r="I705" s="42"/>
      <c r="J705" s="51"/>
      <c r="K705" s="42"/>
      <c r="L705" s="51"/>
      <c r="M705" s="55"/>
      <c r="N705" s="58"/>
      <c r="O705" s="59">
        <v>260</v>
      </c>
      <c r="Q705" s="53" t="str">
        <f t="shared" si="165"/>
        <v>1</v>
      </c>
      <c r="R705" s="53">
        <f t="shared" si="160"/>
        <v>1</v>
      </c>
      <c r="S705" s="53" t="str">
        <f t="shared" si="166"/>
        <v>0</v>
      </c>
      <c r="T705" s="53">
        <f t="shared" si="161"/>
        <v>0</v>
      </c>
      <c r="U705" s="53" t="str">
        <f t="shared" si="167"/>
        <v>0</v>
      </c>
      <c r="V705" s="53">
        <f t="shared" si="162"/>
        <v>0</v>
      </c>
      <c r="W705" s="53" t="str">
        <f t="shared" si="168"/>
        <v>0</v>
      </c>
      <c r="X705" s="53">
        <f t="shared" si="163"/>
        <v>0</v>
      </c>
      <c r="Y705" s="53" t="str">
        <f t="shared" si="169"/>
        <v>0</v>
      </c>
      <c r="Z705" s="53">
        <f t="shared" si="164"/>
        <v>0</v>
      </c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92"/>
      <c r="B706" s="59"/>
      <c r="C706" s="87"/>
      <c r="D706" s="91"/>
      <c r="E706" s="42"/>
      <c r="F706" s="51"/>
      <c r="G706" s="42"/>
      <c r="H706" s="51"/>
      <c r="I706" s="42"/>
      <c r="J706" s="51"/>
      <c r="K706" s="42"/>
      <c r="L706" s="51"/>
      <c r="M706" s="55"/>
      <c r="N706" s="58"/>
      <c r="O706" s="59">
        <v>260</v>
      </c>
      <c r="Q706" s="53" t="str">
        <f t="shared" si="165"/>
        <v>1</v>
      </c>
      <c r="R706" s="53">
        <f t="shared" si="160"/>
        <v>1</v>
      </c>
      <c r="S706" s="53" t="str">
        <f t="shared" si="166"/>
        <v>0</v>
      </c>
      <c r="T706" s="53">
        <f t="shared" si="161"/>
        <v>0</v>
      </c>
      <c r="U706" s="53" t="str">
        <f t="shared" si="167"/>
        <v>0</v>
      </c>
      <c r="V706" s="53">
        <f t="shared" si="162"/>
        <v>0</v>
      </c>
      <c r="W706" s="53" t="str">
        <f t="shared" si="168"/>
        <v>0</v>
      </c>
      <c r="X706" s="53">
        <f t="shared" si="163"/>
        <v>0</v>
      </c>
      <c r="Y706" s="53" t="str">
        <f t="shared" si="169"/>
        <v>0</v>
      </c>
      <c r="Z706" s="53">
        <f t="shared" si="164"/>
        <v>0</v>
      </c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92"/>
      <c r="B707" s="59"/>
      <c r="C707" s="87"/>
      <c r="D707" s="91"/>
      <c r="E707" s="42"/>
      <c r="F707" s="51"/>
      <c r="G707" s="42"/>
      <c r="H707" s="51"/>
      <c r="I707" s="42"/>
      <c r="J707" s="51"/>
      <c r="K707" s="42"/>
      <c r="L707" s="51"/>
      <c r="M707" s="55"/>
      <c r="N707" s="58"/>
      <c r="O707" s="59">
        <v>260</v>
      </c>
      <c r="Q707" s="53" t="str">
        <f t="shared" si="165"/>
        <v>1</v>
      </c>
      <c r="R707" s="53">
        <f t="shared" si="160"/>
        <v>1</v>
      </c>
      <c r="S707" s="53" t="str">
        <f t="shared" si="166"/>
        <v>0</v>
      </c>
      <c r="T707" s="53">
        <f t="shared" si="161"/>
        <v>0</v>
      </c>
      <c r="U707" s="53" t="str">
        <f t="shared" si="167"/>
        <v>0</v>
      </c>
      <c r="V707" s="53">
        <f t="shared" si="162"/>
        <v>0</v>
      </c>
      <c r="W707" s="53" t="str">
        <f t="shared" si="168"/>
        <v>0</v>
      </c>
      <c r="X707" s="53">
        <f t="shared" si="163"/>
        <v>0</v>
      </c>
      <c r="Y707" s="53" t="str">
        <f t="shared" si="169"/>
        <v>0</v>
      </c>
      <c r="Z707" s="53">
        <f t="shared" si="164"/>
        <v>0</v>
      </c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92"/>
      <c r="B708" s="59"/>
      <c r="C708" s="87"/>
      <c r="D708" s="91"/>
      <c r="E708" s="42"/>
      <c r="F708" s="51"/>
      <c r="G708" s="42"/>
      <c r="H708" s="51"/>
      <c r="I708" s="42"/>
      <c r="J708" s="51"/>
      <c r="K708" s="42"/>
      <c r="L708" s="51"/>
      <c r="M708" s="55"/>
      <c r="N708" s="58"/>
      <c r="O708" s="59">
        <v>260</v>
      </c>
      <c r="Q708" s="53" t="str">
        <f t="shared" si="165"/>
        <v>1</v>
      </c>
      <c r="R708" s="53">
        <f t="shared" si="160"/>
        <v>1</v>
      </c>
      <c r="S708" s="53" t="str">
        <f t="shared" si="166"/>
        <v>0</v>
      </c>
      <c r="T708" s="53">
        <f t="shared" si="161"/>
        <v>0</v>
      </c>
      <c r="U708" s="53" t="str">
        <f t="shared" si="167"/>
        <v>0</v>
      </c>
      <c r="V708" s="53">
        <f t="shared" si="162"/>
        <v>0</v>
      </c>
      <c r="W708" s="53" t="str">
        <f t="shared" si="168"/>
        <v>0</v>
      </c>
      <c r="X708" s="53">
        <f t="shared" si="163"/>
        <v>0</v>
      </c>
      <c r="Y708" s="53" t="str">
        <f t="shared" si="169"/>
        <v>0</v>
      </c>
      <c r="Z708" s="53">
        <f t="shared" si="164"/>
        <v>0</v>
      </c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92"/>
      <c r="B709" s="59"/>
      <c r="C709" s="87"/>
      <c r="D709" s="91"/>
      <c r="E709" s="42"/>
      <c r="F709" s="51"/>
      <c r="G709" s="42"/>
      <c r="H709" s="51"/>
      <c r="I709" s="42"/>
      <c r="J709" s="51"/>
      <c r="K709" s="42"/>
      <c r="L709" s="51"/>
      <c r="M709" s="55"/>
      <c r="N709" s="58"/>
      <c r="O709" s="59">
        <v>260</v>
      </c>
      <c r="Q709" s="53" t="str">
        <f t="shared" si="165"/>
        <v>1</v>
      </c>
      <c r="R709" s="53">
        <f t="shared" si="160"/>
        <v>1</v>
      </c>
      <c r="S709" s="53" t="str">
        <f t="shared" si="166"/>
        <v>0</v>
      </c>
      <c r="T709" s="53">
        <f t="shared" si="161"/>
        <v>0</v>
      </c>
      <c r="U709" s="53" t="str">
        <f t="shared" si="167"/>
        <v>0</v>
      </c>
      <c r="V709" s="53">
        <f t="shared" si="162"/>
        <v>0</v>
      </c>
      <c r="W709" s="53" t="str">
        <f t="shared" si="168"/>
        <v>0</v>
      </c>
      <c r="X709" s="53">
        <f t="shared" si="163"/>
        <v>0</v>
      </c>
      <c r="Y709" s="53" t="str">
        <f t="shared" si="169"/>
        <v>0</v>
      </c>
      <c r="Z709" s="53">
        <f t="shared" si="164"/>
        <v>0</v>
      </c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92"/>
      <c r="B710" s="59"/>
      <c r="C710" s="87"/>
      <c r="D710" s="91"/>
      <c r="E710" s="42"/>
      <c r="F710" s="51"/>
      <c r="G710" s="42"/>
      <c r="H710" s="51"/>
      <c r="I710" s="42"/>
      <c r="J710" s="51"/>
      <c r="K710" s="42"/>
      <c r="L710" s="51"/>
      <c r="M710" s="55"/>
      <c r="N710" s="58"/>
      <c r="O710" s="59">
        <v>260</v>
      </c>
      <c r="Q710" s="53" t="str">
        <f t="shared" si="165"/>
        <v>1</v>
      </c>
      <c r="R710" s="53">
        <f t="shared" si="160"/>
        <v>1</v>
      </c>
      <c r="S710" s="53" t="str">
        <f t="shared" si="166"/>
        <v>0</v>
      </c>
      <c r="T710" s="53">
        <f t="shared" si="161"/>
        <v>0</v>
      </c>
      <c r="U710" s="53" t="str">
        <f t="shared" si="167"/>
        <v>0</v>
      </c>
      <c r="V710" s="53">
        <f t="shared" si="162"/>
        <v>0</v>
      </c>
      <c r="W710" s="53" t="str">
        <f t="shared" si="168"/>
        <v>0</v>
      </c>
      <c r="X710" s="53">
        <f t="shared" si="163"/>
        <v>0</v>
      </c>
      <c r="Y710" s="53" t="str">
        <f t="shared" si="169"/>
        <v>0</v>
      </c>
      <c r="Z710" s="53">
        <f t="shared" si="164"/>
        <v>0</v>
      </c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92"/>
      <c r="B711" s="59"/>
      <c r="C711" s="87"/>
      <c r="D711" s="91"/>
      <c r="E711" s="42"/>
      <c r="F711" s="51"/>
      <c r="G711" s="42"/>
      <c r="H711" s="51"/>
      <c r="I711" s="42"/>
      <c r="J711" s="51"/>
      <c r="K711" s="42"/>
      <c r="L711" s="51"/>
      <c r="M711" s="55"/>
      <c r="N711" s="58"/>
      <c r="O711" s="59">
        <v>260</v>
      </c>
      <c r="Q711" s="53" t="str">
        <f t="shared" si="165"/>
        <v>1</v>
      </c>
      <c r="R711" s="53">
        <f t="shared" si="160"/>
        <v>1</v>
      </c>
      <c r="S711" s="53" t="str">
        <f t="shared" si="166"/>
        <v>0</v>
      </c>
      <c r="T711" s="53">
        <f t="shared" si="161"/>
        <v>0</v>
      </c>
      <c r="U711" s="53" t="str">
        <f t="shared" si="167"/>
        <v>0</v>
      </c>
      <c r="V711" s="53">
        <f t="shared" si="162"/>
        <v>0</v>
      </c>
      <c r="W711" s="53" t="str">
        <f t="shared" si="168"/>
        <v>0</v>
      </c>
      <c r="X711" s="53">
        <f t="shared" si="163"/>
        <v>0</v>
      </c>
      <c r="Y711" s="53" t="str">
        <f t="shared" si="169"/>
        <v>0</v>
      </c>
      <c r="Z711" s="53">
        <f t="shared" si="164"/>
        <v>0</v>
      </c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92"/>
      <c r="B712" s="59"/>
      <c r="C712" s="87"/>
      <c r="D712" s="91"/>
      <c r="E712" s="42"/>
      <c r="F712" s="51"/>
      <c r="G712" s="42"/>
      <c r="H712" s="51"/>
      <c r="I712" s="42"/>
      <c r="J712" s="51"/>
      <c r="K712" s="42"/>
      <c r="L712" s="51"/>
      <c r="M712" s="55"/>
      <c r="N712" s="58"/>
      <c r="O712" s="59">
        <v>260</v>
      </c>
      <c r="Q712" s="53" t="str">
        <f t="shared" si="165"/>
        <v>1</v>
      </c>
      <c r="R712" s="53">
        <f t="shared" si="160"/>
        <v>1</v>
      </c>
      <c r="S712" s="53" t="str">
        <f t="shared" si="166"/>
        <v>0</v>
      </c>
      <c r="T712" s="53">
        <f t="shared" si="161"/>
        <v>0</v>
      </c>
      <c r="U712" s="53" t="str">
        <f t="shared" si="167"/>
        <v>0</v>
      </c>
      <c r="V712" s="53">
        <f t="shared" si="162"/>
        <v>0</v>
      </c>
      <c r="W712" s="53" t="str">
        <f t="shared" si="168"/>
        <v>0</v>
      </c>
      <c r="X712" s="53">
        <f t="shared" si="163"/>
        <v>0</v>
      </c>
      <c r="Y712" s="53" t="str">
        <f t="shared" si="169"/>
        <v>0</v>
      </c>
      <c r="Z712" s="53">
        <f t="shared" si="164"/>
        <v>0</v>
      </c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92"/>
      <c r="B713" s="59"/>
      <c r="C713" s="87"/>
      <c r="D713" s="91"/>
      <c r="E713" s="42"/>
      <c r="F713" s="51"/>
      <c r="G713" s="42"/>
      <c r="H713" s="51"/>
      <c r="I713" s="42"/>
      <c r="J713" s="51"/>
      <c r="K713" s="42"/>
      <c r="L713" s="51"/>
      <c r="M713" s="55"/>
      <c r="N713" s="58"/>
      <c r="O713" s="59">
        <v>260</v>
      </c>
      <c r="Q713" s="53" t="str">
        <f t="shared" si="165"/>
        <v>1</v>
      </c>
      <c r="R713" s="53">
        <f t="shared" si="160"/>
        <v>1</v>
      </c>
      <c r="S713" s="53" t="str">
        <f t="shared" si="166"/>
        <v>0</v>
      </c>
      <c r="T713" s="53">
        <f t="shared" si="161"/>
        <v>0</v>
      </c>
      <c r="U713" s="53" t="str">
        <f t="shared" si="167"/>
        <v>0</v>
      </c>
      <c r="V713" s="53">
        <f t="shared" si="162"/>
        <v>0</v>
      </c>
      <c r="W713" s="53" t="str">
        <f t="shared" si="168"/>
        <v>0</v>
      </c>
      <c r="X713" s="53">
        <f t="shared" si="163"/>
        <v>0</v>
      </c>
      <c r="Y713" s="53" t="str">
        <f t="shared" si="169"/>
        <v>0</v>
      </c>
      <c r="Z713" s="53">
        <f t="shared" si="164"/>
        <v>0</v>
      </c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92"/>
      <c r="B714" s="59"/>
      <c r="C714" s="87"/>
      <c r="D714" s="91"/>
      <c r="E714" s="42"/>
      <c r="F714" s="51"/>
      <c r="G714" s="42"/>
      <c r="H714" s="51"/>
      <c r="I714" s="42"/>
      <c r="J714" s="51"/>
      <c r="K714" s="42"/>
      <c r="L714" s="51"/>
      <c r="M714" s="55"/>
      <c r="N714" s="58"/>
      <c r="O714" s="59">
        <v>260</v>
      </c>
      <c r="Q714" s="53" t="str">
        <f t="shared" si="165"/>
        <v>1</v>
      </c>
      <c r="R714" s="53">
        <f t="shared" si="160"/>
        <v>1</v>
      </c>
      <c r="S714" s="53" t="str">
        <f t="shared" si="166"/>
        <v>0</v>
      </c>
      <c r="T714" s="53">
        <f t="shared" si="161"/>
        <v>0</v>
      </c>
      <c r="U714" s="53" t="str">
        <f t="shared" si="167"/>
        <v>0</v>
      </c>
      <c r="V714" s="53">
        <f t="shared" si="162"/>
        <v>0</v>
      </c>
      <c r="W714" s="53" t="str">
        <f t="shared" si="168"/>
        <v>0</v>
      </c>
      <c r="X714" s="53">
        <f t="shared" si="163"/>
        <v>0</v>
      </c>
      <c r="Y714" s="53" t="str">
        <f t="shared" si="169"/>
        <v>0</v>
      </c>
      <c r="Z714" s="53">
        <f t="shared" si="164"/>
        <v>0</v>
      </c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92"/>
      <c r="B715" s="59"/>
      <c r="C715" s="87"/>
      <c r="D715" s="91"/>
      <c r="E715" s="42"/>
      <c r="F715" s="51"/>
      <c r="G715" s="42"/>
      <c r="H715" s="51"/>
      <c r="I715" s="42"/>
      <c r="J715" s="51"/>
      <c r="K715" s="42"/>
      <c r="L715" s="51"/>
      <c r="M715" s="55"/>
      <c r="N715" s="58"/>
      <c r="O715" s="59">
        <v>260</v>
      </c>
      <c r="Q715" s="53" t="str">
        <f t="shared" si="165"/>
        <v>1</v>
      </c>
      <c r="R715" s="53">
        <f t="shared" si="160"/>
        <v>1</v>
      </c>
      <c r="S715" s="53" t="str">
        <f t="shared" si="166"/>
        <v>0</v>
      </c>
      <c r="T715" s="53">
        <f t="shared" si="161"/>
        <v>0</v>
      </c>
      <c r="U715" s="53" t="str">
        <f t="shared" si="167"/>
        <v>0</v>
      </c>
      <c r="V715" s="53">
        <f t="shared" si="162"/>
        <v>0</v>
      </c>
      <c r="W715" s="53" t="str">
        <f t="shared" si="168"/>
        <v>0</v>
      </c>
      <c r="X715" s="53">
        <f t="shared" si="163"/>
        <v>0</v>
      </c>
      <c r="Y715" s="53" t="str">
        <f t="shared" si="169"/>
        <v>0</v>
      </c>
      <c r="Z715" s="53">
        <f t="shared" si="164"/>
        <v>0</v>
      </c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92"/>
      <c r="B716" s="59"/>
      <c r="C716" s="87"/>
      <c r="D716" s="91"/>
      <c r="E716" s="42"/>
      <c r="F716" s="51"/>
      <c r="G716" s="42"/>
      <c r="H716" s="51"/>
      <c r="I716" s="42"/>
      <c r="J716" s="51"/>
      <c r="K716" s="42"/>
      <c r="L716" s="51"/>
      <c r="M716" s="55"/>
      <c r="N716" s="58"/>
      <c r="O716" s="59">
        <v>260</v>
      </c>
      <c r="Q716" s="53" t="str">
        <f t="shared" si="165"/>
        <v>1</v>
      </c>
      <c r="R716" s="53">
        <f t="shared" si="160"/>
        <v>1</v>
      </c>
      <c r="S716" s="53" t="str">
        <f t="shared" si="166"/>
        <v>0</v>
      </c>
      <c r="T716" s="53">
        <f t="shared" si="161"/>
        <v>0</v>
      </c>
      <c r="U716" s="53" t="str">
        <f t="shared" si="167"/>
        <v>0</v>
      </c>
      <c r="V716" s="53">
        <f t="shared" si="162"/>
        <v>0</v>
      </c>
      <c r="W716" s="53" t="str">
        <f t="shared" si="168"/>
        <v>0</v>
      </c>
      <c r="X716" s="53">
        <f t="shared" si="163"/>
        <v>0</v>
      </c>
      <c r="Y716" s="53" t="str">
        <f t="shared" si="169"/>
        <v>0</v>
      </c>
      <c r="Z716" s="53">
        <f t="shared" si="164"/>
        <v>0</v>
      </c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92"/>
      <c r="B717" s="59"/>
      <c r="C717" s="87"/>
      <c r="D717" s="91"/>
      <c r="E717" s="42"/>
      <c r="F717" s="51"/>
      <c r="G717" s="42"/>
      <c r="H717" s="51"/>
      <c r="I717" s="42"/>
      <c r="J717" s="51"/>
      <c r="K717" s="42"/>
      <c r="L717" s="51"/>
      <c r="M717" s="55"/>
      <c r="N717" s="58"/>
      <c r="O717" s="59">
        <v>260</v>
      </c>
      <c r="Q717" s="53" t="str">
        <f t="shared" si="165"/>
        <v>1</v>
      </c>
      <c r="R717" s="53">
        <f t="shared" ref="R717:R756" si="170">Q717*1</f>
        <v>1</v>
      </c>
      <c r="S717" s="53" t="str">
        <f t="shared" si="166"/>
        <v>0</v>
      </c>
      <c r="T717" s="53">
        <f t="shared" ref="T717:T756" si="171">S717*1</f>
        <v>0</v>
      </c>
      <c r="U717" s="53" t="str">
        <f t="shared" si="167"/>
        <v>0</v>
      </c>
      <c r="V717" s="53">
        <f t="shared" ref="V717:V756" si="172">U717*1</f>
        <v>0</v>
      </c>
      <c r="W717" s="53" t="str">
        <f t="shared" si="168"/>
        <v>0</v>
      </c>
      <c r="X717" s="53">
        <f t="shared" ref="X717:X756" si="173">W717*1</f>
        <v>0</v>
      </c>
      <c r="Y717" s="53" t="str">
        <f t="shared" si="169"/>
        <v>0</v>
      </c>
      <c r="Z717" s="53">
        <f t="shared" ref="Z717:Z756" si="174">Y717*1</f>
        <v>0</v>
      </c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92"/>
      <c r="B718" s="59"/>
      <c r="C718" s="87"/>
      <c r="D718" s="91"/>
      <c r="E718" s="42"/>
      <c r="F718" s="51"/>
      <c r="G718" s="42"/>
      <c r="H718" s="51"/>
      <c r="I718" s="42"/>
      <c r="J718" s="51"/>
      <c r="K718" s="42"/>
      <c r="L718" s="51"/>
      <c r="M718" s="55"/>
      <c r="N718" s="58"/>
      <c r="O718" s="59">
        <v>260</v>
      </c>
      <c r="Q718" s="53" t="str">
        <f t="shared" ref="Q718:Q756" si="175">IF(AND(N718&lt;40.5,N718&gt;=0),"1","0")</f>
        <v>1</v>
      </c>
      <c r="R718" s="53">
        <f t="shared" si="170"/>
        <v>1</v>
      </c>
      <c r="S718" s="53" t="str">
        <f t="shared" ref="S718:S756" si="176">IF(AND(N718&lt;80.5,N718&gt;=40.5),"1","0")</f>
        <v>0</v>
      </c>
      <c r="T718" s="53">
        <f t="shared" si="171"/>
        <v>0</v>
      </c>
      <c r="U718" s="53" t="str">
        <f t="shared" ref="U718:U756" si="177">IF(AND(N718&lt;120.5,N718&gt;=80.5),"1","0")</f>
        <v>0</v>
      </c>
      <c r="V718" s="53">
        <f t="shared" si="172"/>
        <v>0</v>
      </c>
      <c r="W718" s="53" t="str">
        <f t="shared" ref="W718:W756" si="178">IF(AND(N718&lt;200.5,N718&gt;=120.5),"1","0")</f>
        <v>0</v>
      </c>
      <c r="X718" s="53">
        <f t="shared" si="173"/>
        <v>0</v>
      </c>
      <c r="Y718" s="53" t="str">
        <f t="shared" ref="Y718:Y756" si="179">IF(AND(N718&lt;999,N718&gt;=200.5),"1","0")</f>
        <v>0</v>
      </c>
      <c r="Z718" s="53">
        <f t="shared" si="174"/>
        <v>0</v>
      </c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92"/>
      <c r="B719" s="59"/>
      <c r="C719" s="87"/>
      <c r="D719" s="91"/>
      <c r="E719" s="42"/>
      <c r="F719" s="51"/>
      <c r="G719" s="42"/>
      <c r="H719" s="51"/>
      <c r="I719" s="42"/>
      <c r="J719" s="51"/>
      <c r="K719" s="42"/>
      <c r="L719" s="51"/>
      <c r="M719" s="55"/>
      <c r="N719" s="58"/>
      <c r="O719" s="59">
        <v>260</v>
      </c>
      <c r="Q719" s="53" t="str">
        <f t="shared" si="175"/>
        <v>1</v>
      </c>
      <c r="R719" s="53">
        <f t="shared" si="170"/>
        <v>1</v>
      </c>
      <c r="S719" s="53" t="str">
        <f t="shared" si="176"/>
        <v>0</v>
      </c>
      <c r="T719" s="53">
        <f t="shared" si="171"/>
        <v>0</v>
      </c>
      <c r="U719" s="53" t="str">
        <f t="shared" si="177"/>
        <v>0</v>
      </c>
      <c r="V719" s="53">
        <f t="shared" si="172"/>
        <v>0</v>
      </c>
      <c r="W719" s="53" t="str">
        <f t="shared" si="178"/>
        <v>0</v>
      </c>
      <c r="X719" s="53">
        <f t="shared" si="173"/>
        <v>0</v>
      </c>
      <c r="Y719" s="53" t="str">
        <f t="shared" si="179"/>
        <v>0</v>
      </c>
      <c r="Z719" s="53">
        <f t="shared" si="174"/>
        <v>0</v>
      </c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92"/>
      <c r="B720" s="59"/>
      <c r="C720" s="87"/>
      <c r="D720" s="91"/>
      <c r="E720" s="42"/>
      <c r="F720" s="51"/>
      <c r="G720" s="42"/>
      <c r="H720" s="51"/>
      <c r="I720" s="42"/>
      <c r="J720" s="51"/>
      <c r="K720" s="42"/>
      <c r="L720" s="51"/>
      <c r="M720" s="55"/>
      <c r="N720" s="58"/>
      <c r="O720" s="59">
        <v>260</v>
      </c>
      <c r="Q720" s="53" t="str">
        <f t="shared" si="175"/>
        <v>1</v>
      </c>
      <c r="R720" s="53">
        <f t="shared" si="170"/>
        <v>1</v>
      </c>
      <c r="S720" s="53" t="str">
        <f t="shared" si="176"/>
        <v>0</v>
      </c>
      <c r="T720" s="53">
        <f t="shared" si="171"/>
        <v>0</v>
      </c>
      <c r="U720" s="53" t="str">
        <f t="shared" si="177"/>
        <v>0</v>
      </c>
      <c r="V720" s="53">
        <f t="shared" si="172"/>
        <v>0</v>
      </c>
      <c r="W720" s="53" t="str">
        <f t="shared" si="178"/>
        <v>0</v>
      </c>
      <c r="X720" s="53">
        <f t="shared" si="173"/>
        <v>0</v>
      </c>
      <c r="Y720" s="53" t="str">
        <f t="shared" si="179"/>
        <v>0</v>
      </c>
      <c r="Z720" s="53">
        <f t="shared" si="174"/>
        <v>0</v>
      </c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92"/>
      <c r="B721" s="59"/>
      <c r="C721" s="87"/>
      <c r="D721" s="91"/>
      <c r="E721" s="42"/>
      <c r="F721" s="51"/>
      <c r="G721" s="42"/>
      <c r="H721" s="51"/>
      <c r="I721" s="42"/>
      <c r="J721" s="51"/>
      <c r="K721" s="42"/>
      <c r="L721" s="51"/>
      <c r="M721" s="55"/>
      <c r="N721" s="58"/>
      <c r="O721" s="59">
        <v>260</v>
      </c>
      <c r="Q721" s="53" t="str">
        <f t="shared" si="175"/>
        <v>1</v>
      </c>
      <c r="R721" s="53">
        <f t="shared" si="170"/>
        <v>1</v>
      </c>
      <c r="S721" s="53" t="str">
        <f t="shared" si="176"/>
        <v>0</v>
      </c>
      <c r="T721" s="53">
        <f t="shared" si="171"/>
        <v>0</v>
      </c>
      <c r="U721" s="53" t="str">
        <f t="shared" si="177"/>
        <v>0</v>
      </c>
      <c r="V721" s="53">
        <f t="shared" si="172"/>
        <v>0</v>
      </c>
      <c r="W721" s="53" t="str">
        <f t="shared" si="178"/>
        <v>0</v>
      </c>
      <c r="X721" s="53">
        <f t="shared" si="173"/>
        <v>0</v>
      </c>
      <c r="Y721" s="53" t="str">
        <f t="shared" si="179"/>
        <v>0</v>
      </c>
      <c r="Z721" s="53">
        <f t="shared" si="174"/>
        <v>0</v>
      </c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92"/>
      <c r="B722" s="59"/>
      <c r="C722" s="87"/>
      <c r="D722" s="91"/>
      <c r="E722" s="42"/>
      <c r="F722" s="51"/>
      <c r="G722" s="42"/>
      <c r="H722" s="51"/>
      <c r="I722" s="42"/>
      <c r="J722" s="51"/>
      <c r="K722" s="42"/>
      <c r="L722" s="51"/>
      <c r="M722" s="55"/>
      <c r="N722" s="58"/>
      <c r="O722" s="59">
        <v>260</v>
      </c>
      <c r="Q722" s="53" t="str">
        <f t="shared" si="175"/>
        <v>1</v>
      </c>
      <c r="R722" s="53">
        <f t="shared" si="170"/>
        <v>1</v>
      </c>
      <c r="S722" s="53" t="str">
        <f t="shared" si="176"/>
        <v>0</v>
      </c>
      <c r="T722" s="53">
        <f t="shared" si="171"/>
        <v>0</v>
      </c>
      <c r="U722" s="53" t="str">
        <f t="shared" si="177"/>
        <v>0</v>
      </c>
      <c r="V722" s="53">
        <f t="shared" si="172"/>
        <v>0</v>
      </c>
      <c r="W722" s="53" t="str">
        <f t="shared" si="178"/>
        <v>0</v>
      </c>
      <c r="X722" s="53">
        <f t="shared" si="173"/>
        <v>0</v>
      </c>
      <c r="Y722" s="53" t="str">
        <f t="shared" si="179"/>
        <v>0</v>
      </c>
      <c r="Z722" s="53">
        <f t="shared" si="174"/>
        <v>0</v>
      </c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92"/>
      <c r="B723" s="59"/>
      <c r="C723" s="87"/>
      <c r="D723" s="91"/>
      <c r="E723" s="42"/>
      <c r="F723" s="51"/>
      <c r="G723" s="42"/>
      <c r="H723" s="51"/>
      <c r="I723" s="42"/>
      <c r="J723" s="51"/>
      <c r="K723" s="42"/>
      <c r="L723" s="51"/>
      <c r="M723" s="55"/>
      <c r="N723" s="58"/>
      <c r="O723" s="59">
        <v>260</v>
      </c>
      <c r="Q723" s="53" t="str">
        <f t="shared" si="175"/>
        <v>1</v>
      </c>
      <c r="R723" s="53">
        <f t="shared" si="170"/>
        <v>1</v>
      </c>
      <c r="S723" s="53" t="str">
        <f t="shared" si="176"/>
        <v>0</v>
      </c>
      <c r="T723" s="53">
        <f t="shared" si="171"/>
        <v>0</v>
      </c>
      <c r="U723" s="53" t="str">
        <f t="shared" si="177"/>
        <v>0</v>
      </c>
      <c r="V723" s="53">
        <f t="shared" si="172"/>
        <v>0</v>
      </c>
      <c r="W723" s="53" t="str">
        <f t="shared" si="178"/>
        <v>0</v>
      </c>
      <c r="X723" s="53">
        <f t="shared" si="173"/>
        <v>0</v>
      </c>
      <c r="Y723" s="53" t="str">
        <f t="shared" si="179"/>
        <v>0</v>
      </c>
      <c r="Z723" s="53">
        <f t="shared" si="174"/>
        <v>0</v>
      </c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92"/>
      <c r="B724" s="59"/>
      <c r="C724" s="87"/>
      <c r="D724" s="91"/>
      <c r="E724" s="42"/>
      <c r="F724" s="51"/>
      <c r="G724" s="42"/>
      <c r="H724" s="51"/>
      <c r="I724" s="42"/>
      <c r="J724" s="51"/>
      <c r="K724" s="42"/>
      <c r="L724" s="51"/>
      <c r="M724" s="55"/>
      <c r="N724" s="58"/>
      <c r="O724" s="59">
        <v>260</v>
      </c>
      <c r="Q724" s="53" t="str">
        <f t="shared" si="175"/>
        <v>1</v>
      </c>
      <c r="R724" s="53">
        <f t="shared" si="170"/>
        <v>1</v>
      </c>
      <c r="S724" s="53" t="str">
        <f t="shared" si="176"/>
        <v>0</v>
      </c>
      <c r="T724" s="53">
        <f t="shared" si="171"/>
        <v>0</v>
      </c>
      <c r="U724" s="53" t="str">
        <f t="shared" si="177"/>
        <v>0</v>
      </c>
      <c r="V724" s="53">
        <f t="shared" si="172"/>
        <v>0</v>
      </c>
      <c r="W724" s="53" t="str">
        <f t="shared" si="178"/>
        <v>0</v>
      </c>
      <c r="X724" s="53">
        <f t="shared" si="173"/>
        <v>0</v>
      </c>
      <c r="Y724" s="53" t="str">
        <f t="shared" si="179"/>
        <v>0</v>
      </c>
      <c r="Z724" s="53">
        <f t="shared" si="174"/>
        <v>0</v>
      </c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92"/>
      <c r="B725" s="59"/>
      <c r="C725" s="87"/>
      <c r="D725" s="91"/>
      <c r="E725" s="42"/>
      <c r="F725" s="51"/>
      <c r="G725" s="42"/>
      <c r="H725" s="51"/>
      <c r="I725" s="42"/>
      <c r="J725" s="51"/>
      <c r="K725" s="42"/>
      <c r="L725" s="51"/>
      <c r="M725" s="55"/>
      <c r="N725" s="58"/>
      <c r="O725" s="59">
        <v>260</v>
      </c>
      <c r="Q725" s="53" t="str">
        <f t="shared" si="175"/>
        <v>1</v>
      </c>
      <c r="R725" s="53">
        <f t="shared" si="170"/>
        <v>1</v>
      </c>
      <c r="S725" s="53" t="str">
        <f t="shared" si="176"/>
        <v>0</v>
      </c>
      <c r="T725" s="53">
        <f t="shared" si="171"/>
        <v>0</v>
      </c>
      <c r="U725" s="53" t="str">
        <f t="shared" si="177"/>
        <v>0</v>
      </c>
      <c r="V725" s="53">
        <f t="shared" si="172"/>
        <v>0</v>
      </c>
      <c r="W725" s="53" t="str">
        <f t="shared" si="178"/>
        <v>0</v>
      </c>
      <c r="X725" s="53">
        <f t="shared" si="173"/>
        <v>0</v>
      </c>
      <c r="Y725" s="53" t="str">
        <f t="shared" si="179"/>
        <v>0</v>
      </c>
      <c r="Z725" s="53">
        <f t="shared" si="174"/>
        <v>0</v>
      </c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92"/>
      <c r="B726" s="59"/>
      <c r="C726" s="87"/>
      <c r="D726" s="91"/>
      <c r="E726" s="42"/>
      <c r="F726" s="51"/>
      <c r="G726" s="42"/>
      <c r="H726" s="51"/>
      <c r="I726" s="42"/>
      <c r="J726" s="51"/>
      <c r="K726" s="42"/>
      <c r="L726" s="51"/>
      <c r="M726" s="55"/>
      <c r="N726" s="58"/>
      <c r="O726" s="59">
        <v>260</v>
      </c>
      <c r="Q726" s="53" t="str">
        <f t="shared" si="175"/>
        <v>1</v>
      </c>
      <c r="R726" s="53">
        <f t="shared" si="170"/>
        <v>1</v>
      </c>
      <c r="S726" s="53" t="str">
        <f t="shared" si="176"/>
        <v>0</v>
      </c>
      <c r="T726" s="53">
        <f t="shared" si="171"/>
        <v>0</v>
      </c>
      <c r="U726" s="53" t="str">
        <f t="shared" si="177"/>
        <v>0</v>
      </c>
      <c r="V726" s="53">
        <f t="shared" si="172"/>
        <v>0</v>
      </c>
      <c r="W726" s="53" t="str">
        <f t="shared" si="178"/>
        <v>0</v>
      </c>
      <c r="X726" s="53">
        <f t="shared" si="173"/>
        <v>0</v>
      </c>
      <c r="Y726" s="53" t="str">
        <f t="shared" si="179"/>
        <v>0</v>
      </c>
      <c r="Z726" s="53">
        <f t="shared" si="174"/>
        <v>0</v>
      </c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92"/>
      <c r="B727" s="59"/>
      <c r="C727" s="87"/>
      <c r="D727" s="91"/>
      <c r="E727" s="42"/>
      <c r="F727" s="51"/>
      <c r="G727" s="42"/>
      <c r="H727" s="51"/>
      <c r="I727" s="42"/>
      <c r="J727" s="51"/>
      <c r="K727" s="42"/>
      <c r="L727" s="51"/>
      <c r="M727" s="55"/>
      <c r="N727" s="58"/>
      <c r="O727" s="59">
        <v>260</v>
      </c>
      <c r="Q727" s="53" t="str">
        <f t="shared" si="175"/>
        <v>1</v>
      </c>
      <c r="R727" s="53">
        <f t="shared" si="170"/>
        <v>1</v>
      </c>
      <c r="S727" s="53" t="str">
        <f t="shared" si="176"/>
        <v>0</v>
      </c>
      <c r="T727" s="53">
        <f t="shared" si="171"/>
        <v>0</v>
      </c>
      <c r="U727" s="53" t="str">
        <f t="shared" si="177"/>
        <v>0</v>
      </c>
      <c r="V727" s="53">
        <f t="shared" si="172"/>
        <v>0</v>
      </c>
      <c r="W727" s="53" t="str">
        <f t="shared" si="178"/>
        <v>0</v>
      </c>
      <c r="X727" s="53">
        <f t="shared" si="173"/>
        <v>0</v>
      </c>
      <c r="Y727" s="53" t="str">
        <f t="shared" si="179"/>
        <v>0</v>
      </c>
      <c r="Z727" s="53">
        <f t="shared" si="174"/>
        <v>0</v>
      </c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92"/>
      <c r="B728" s="59"/>
      <c r="C728" s="87"/>
      <c r="D728" s="91"/>
      <c r="E728" s="42"/>
      <c r="F728" s="51"/>
      <c r="G728" s="42"/>
      <c r="H728" s="51"/>
      <c r="I728" s="42"/>
      <c r="J728" s="51"/>
      <c r="K728" s="42"/>
      <c r="L728" s="51"/>
      <c r="M728" s="55"/>
      <c r="N728" s="58"/>
      <c r="O728" s="59">
        <v>260</v>
      </c>
      <c r="Q728" s="53" t="str">
        <f t="shared" si="175"/>
        <v>1</v>
      </c>
      <c r="R728" s="53">
        <f t="shared" si="170"/>
        <v>1</v>
      </c>
      <c r="S728" s="53" t="str">
        <f t="shared" si="176"/>
        <v>0</v>
      </c>
      <c r="T728" s="53">
        <f t="shared" si="171"/>
        <v>0</v>
      </c>
      <c r="U728" s="53" t="str">
        <f t="shared" si="177"/>
        <v>0</v>
      </c>
      <c r="V728" s="53">
        <f t="shared" si="172"/>
        <v>0</v>
      </c>
      <c r="W728" s="53" t="str">
        <f t="shared" si="178"/>
        <v>0</v>
      </c>
      <c r="X728" s="53">
        <f t="shared" si="173"/>
        <v>0</v>
      </c>
      <c r="Y728" s="53" t="str">
        <f t="shared" si="179"/>
        <v>0</v>
      </c>
      <c r="Z728" s="53">
        <f t="shared" si="174"/>
        <v>0</v>
      </c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92"/>
      <c r="B729" s="59"/>
      <c r="C729" s="87"/>
      <c r="D729" s="91"/>
      <c r="E729" s="42"/>
      <c r="F729" s="51"/>
      <c r="G729" s="42"/>
      <c r="H729" s="51"/>
      <c r="I729" s="42"/>
      <c r="J729" s="51"/>
      <c r="K729" s="42"/>
      <c r="L729" s="51"/>
      <c r="M729" s="55"/>
      <c r="N729" s="58"/>
      <c r="O729" s="59">
        <v>260</v>
      </c>
      <c r="Q729" s="53" t="str">
        <f t="shared" si="175"/>
        <v>1</v>
      </c>
      <c r="R729" s="53">
        <f t="shared" si="170"/>
        <v>1</v>
      </c>
      <c r="S729" s="53" t="str">
        <f t="shared" si="176"/>
        <v>0</v>
      </c>
      <c r="T729" s="53">
        <f t="shared" si="171"/>
        <v>0</v>
      </c>
      <c r="U729" s="53" t="str">
        <f t="shared" si="177"/>
        <v>0</v>
      </c>
      <c r="V729" s="53">
        <f t="shared" si="172"/>
        <v>0</v>
      </c>
      <c r="W729" s="53" t="str">
        <f t="shared" si="178"/>
        <v>0</v>
      </c>
      <c r="X729" s="53">
        <f t="shared" si="173"/>
        <v>0</v>
      </c>
      <c r="Y729" s="53" t="str">
        <f t="shared" si="179"/>
        <v>0</v>
      </c>
      <c r="Z729" s="53">
        <f t="shared" si="174"/>
        <v>0</v>
      </c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92"/>
      <c r="B730" s="59"/>
      <c r="C730" s="87"/>
      <c r="D730" s="91"/>
      <c r="E730" s="42"/>
      <c r="F730" s="51"/>
      <c r="G730" s="42"/>
      <c r="H730" s="51"/>
      <c r="I730" s="42"/>
      <c r="J730" s="51"/>
      <c r="K730" s="42"/>
      <c r="L730" s="51"/>
      <c r="M730" s="55"/>
      <c r="N730" s="58"/>
      <c r="O730" s="59">
        <v>260</v>
      </c>
      <c r="Q730" s="53" t="str">
        <f t="shared" si="175"/>
        <v>1</v>
      </c>
      <c r="R730" s="53">
        <f t="shared" si="170"/>
        <v>1</v>
      </c>
      <c r="S730" s="53" t="str">
        <f t="shared" si="176"/>
        <v>0</v>
      </c>
      <c r="T730" s="53">
        <f t="shared" si="171"/>
        <v>0</v>
      </c>
      <c r="U730" s="53" t="str">
        <f t="shared" si="177"/>
        <v>0</v>
      </c>
      <c r="V730" s="53">
        <f t="shared" si="172"/>
        <v>0</v>
      </c>
      <c r="W730" s="53" t="str">
        <f t="shared" si="178"/>
        <v>0</v>
      </c>
      <c r="X730" s="53">
        <f t="shared" si="173"/>
        <v>0</v>
      </c>
      <c r="Y730" s="53" t="str">
        <f t="shared" si="179"/>
        <v>0</v>
      </c>
      <c r="Z730" s="53">
        <f t="shared" si="174"/>
        <v>0</v>
      </c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92"/>
      <c r="B731" s="59"/>
      <c r="C731" s="87"/>
      <c r="D731" s="91"/>
      <c r="E731" s="42"/>
      <c r="F731" s="51"/>
      <c r="G731" s="42"/>
      <c r="H731" s="51"/>
      <c r="I731" s="42"/>
      <c r="J731" s="51"/>
      <c r="K731" s="42"/>
      <c r="L731" s="51"/>
      <c r="M731" s="55"/>
      <c r="N731" s="58"/>
      <c r="O731" s="59">
        <v>260</v>
      </c>
      <c r="Q731" s="53" t="str">
        <f t="shared" si="175"/>
        <v>1</v>
      </c>
      <c r="R731" s="53">
        <f t="shared" si="170"/>
        <v>1</v>
      </c>
      <c r="S731" s="53" t="str">
        <f t="shared" si="176"/>
        <v>0</v>
      </c>
      <c r="T731" s="53">
        <f t="shared" si="171"/>
        <v>0</v>
      </c>
      <c r="U731" s="53" t="str">
        <f t="shared" si="177"/>
        <v>0</v>
      </c>
      <c r="V731" s="53">
        <f t="shared" si="172"/>
        <v>0</v>
      </c>
      <c r="W731" s="53" t="str">
        <f t="shared" si="178"/>
        <v>0</v>
      </c>
      <c r="X731" s="53">
        <f t="shared" si="173"/>
        <v>0</v>
      </c>
      <c r="Y731" s="53" t="str">
        <f t="shared" si="179"/>
        <v>0</v>
      </c>
      <c r="Z731" s="53">
        <f t="shared" si="174"/>
        <v>0</v>
      </c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92"/>
      <c r="B732" s="59"/>
      <c r="C732" s="87"/>
      <c r="D732" s="91"/>
      <c r="E732" s="42"/>
      <c r="F732" s="51"/>
      <c r="G732" s="42"/>
      <c r="H732" s="51"/>
      <c r="I732" s="42"/>
      <c r="J732" s="51"/>
      <c r="K732" s="42"/>
      <c r="L732" s="51"/>
      <c r="M732" s="55"/>
      <c r="N732" s="58"/>
      <c r="O732" s="59">
        <v>260</v>
      </c>
      <c r="Q732" s="53" t="str">
        <f t="shared" si="175"/>
        <v>1</v>
      </c>
      <c r="R732" s="53">
        <f t="shared" si="170"/>
        <v>1</v>
      </c>
      <c r="S732" s="53" t="str">
        <f t="shared" si="176"/>
        <v>0</v>
      </c>
      <c r="T732" s="53">
        <f t="shared" si="171"/>
        <v>0</v>
      </c>
      <c r="U732" s="53" t="str">
        <f t="shared" si="177"/>
        <v>0</v>
      </c>
      <c r="V732" s="53">
        <f t="shared" si="172"/>
        <v>0</v>
      </c>
      <c r="W732" s="53" t="str">
        <f t="shared" si="178"/>
        <v>0</v>
      </c>
      <c r="X732" s="53">
        <f t="shared" si="173"/>
        <v>0</v>
      </c>
      <c r="Y732" s="53" t="str">
        <f t="shared" si="179"/>
        <v>0</v>
      </c>
      <c r="Z732" s="53">
        <f t="shared" si="174"/>
        <v>0</v>
      </c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92"/>
      <c r="B733" s="59"/>
      <c r="C733" s="87"/>
      <c r="D733" s="91"/>
      <c r="E733" s="42"/>
      <c r="F733" s="51"/>
      <c r="G733" s="42"/>
      <c r="H733" s="51"/>
      <c r="I733" s="42"/>
      <c r="J733" s="51"/>
      <c r="K733" s="42"/>
      <c r="L733" s="51"/>
      <c r="M733" s="55"/>
      <c r="N733" s="58"/>
      <c r="O733" s="59">
        <v>260</v>
      </c>
      <c r="Q733" s="53" t="str">
        <f t="shared" si="175"/>
        <v>1</v>
      </c>
      <c r="R733" s="53">
        <f t="shared" si="170"/>
        <v>1</v>
      </c>
      <c r="S733" s="53" t="str">
        <f t="shared" si="176"/>
        <v>0</v>
      </c>
      <c r="T733" s="53">
        <f t="shared" si="171"/>
        <v>0</v>
      </c>
      <c r="U733" s="53" t="str">
        <f t="shared" si="177"/>
        <v>0</v>
      </c>
      <c r="V733" s="53">
        <f t="shared" si="172"/>
        <v>0</v>
      </c>
      <c r="W733" s="53" t="str">
        <f t="shared" si="178"/>
        <v>0</v>
      </c>
      <c r="X733" s="53">
        <f t="shared" si="173"/>
        <v>0</v>
      </c>
      <c r="Y733" s="53" t="str">
        <f t="shared" si="179"/>
        <v>0</v>
      </c>
      <c r="Z733" s="53">
        <f t="shared" si="174"/>
        <v>0</v>
      </c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92"/>
      <c r="B734" s="59"/>
      <c r="C734" s="87"/>
      <c r="D734" s="91"/>
      <c r="E734" s="42"/>
      <c r="F734" s="51"/>
      <c r="G734" s="42"/>
      <c r="H734" s="51"/>
      <c r="I734" s="42"/>
      <c r="J734" s="51"/>
      <c r="K734" s="42"/>
      <c r="L734" s="51"/>
      <c r="M734" s="55"/>
      <c r="N734" s="58"/>
      <c r="O734" s="59">
        <v>260</v>
      </c>
      <c r="Q734" s="53" t="str">
        <f t="shared" si="175"/>
        <v>1</v>
      </c>
      <c r="R734" s="53">
        <f t="shared" si="170"/>
        <v>1</v>
      </c>
      <c r="S734" s="53" t="str">
        <f t="shared" si="176"/>
        <v>0</v>
      </c>
      <c r="T734" s="53">
        <f t="shared" si="171"/>
        <v>0</v>
      </c>
      <c r="U734" s="53" t="str">
        <f t="shared" si="177"/>
        <v>0</v>
      </c>
      <c r="V734" s="53">
        <f t="shared" si="172"/>
        <v>0</v>
      </c>
      <c r="W734" s="53" t="str">
        <f t="shared" si="178"/>
        <v>0</v>
      </c>
      <c r="X734" s="53">
        <f t="shared" si="173"/>
        <v>0</v>
      </c>
      <c r="Y734" s="53" t="str">
        <f t="shared" si="179"/>
        <v>0</v>
      </c>
      <c r="Z734" s="53">
        <f t="shared" si="174"/>
        <v>0</v>
      </c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92"/>
      <c r="B735" s="59"/>
      <c r="C735" s="87"/>
      <c r="D735" s="91"/>
      <c r="E735" s="42"/>
      <c r="F735" s="51"/>
      <c r="G735" s="42"/>
      <c r="H735" s="51"/>
      <c r="I735" s="42"/>
      <c r="J735" s="51"/>
      <c r="K735" s="42"/>
      <c r="L735" s="51"/>
      <c r="M735" s="55"/>
      <c r="N735" s="58"/>
      <c r="O735" s="59">
        <v>260</v>
      </c>
      <c r="Q735" s="53" t="str">
        <f t="shared" si="175"/>
        <v>1</v>
      </c>
      <c r="R735" s="53">
        <f t="shared" si="170"/>
        <v>1</v>
      </c>
      <c r="S735" s="53" t="str">
        <f t="shared" si="176"/>
        <v>0</v>
      </c>
      <c r="T735" s="53">
        <f t="shared" si="171"/>
        <v>0</v>
      </c>
      <c r="U735" s="53" t="str">
        <f t="shared" si="177"/>
        <v>0</v>
      </c>
      <c r="V735" s="53">
        <f t="shared" si="172"/>
        <v>0</v>
      </c>
      <c r="W735" s="53" t="str">
        <f t="shared" si="178"/>
        <v>0</v>
      </c>
      <c r="X735" s="53">
        <f t="shared" si="173"/>
        <v>0</v>
      </c>
      <c r="Y735" s="53" t="str">
        <f t="shared" si="179"/>
        <v>0</v>
      </c>
      <c r="Z735" s="53">
        <f t="shared" si="174"/>
        <v>0</v>
      </c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92"/>
      <c r="B736" s="59"/>
      <c r="C736" s="87"/>
      <c r="D736" s="91"/>
      <c r="E736" s="42"/>
      <c r="F736" s="51"/>
      <c r="G736" s="42"/>
      <c r="H736" s="51"/>
      <c r="I736" s="42"/>
      <c r="J736" s="51"/>
      <c r="K736" s="42"/>
      <c r="L736" s="51"/>
      <c r="M736" s="55"/>
      <c r="N736" s="58"/>
      <c r="O736" s="59">
        <v>260</v>
      </c>
      <c r="Q736" s="53" t="str">
        <f t="shared" si="175"/>
        <v>1</v>
      </c>
      <c r="R736" s="53">
        <f t="shared" si="170"/>
        <v>1</v>
      </c>
      <c r="S736" s="53" t="str">
        <f t="shared" si="176"/>
        <v>0</v>
      </c>
      <c r="T736" s="53">
        <f t="shared" si="171"/>
        <v>0</v>
      </c>
      <c r="U736" s="53" t="str">
        <f t="shared" si="177"/>
        <v>0</v>
      </c>
      <c r="V736" s="53">
        <f t="shared" si="172"/>
        <v>0</v>
      </c>
      <c r="W736" s="53" t="str">
        <f t="shared" si="178"/>
        <v>0</v>
      </c>
      <c r="X736" s="53">
        <f t="shared" si="173"/>
        <v>0</v>
      </c>
      <c r="Y736" s="53" t="str">
        <f t="shared" si="179"/>
        <v>0</v>
      </c>
      <c r="Z736" s="53">
        <f t="shared" si="174"/>
        <v>0</v>
      </c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92"/>
      <c r="B737" s="59"/>
      <c r="C737" s="87"/>
      <c r="D737" s="91"/>
      <c r="E737" s="42"/>
      <c r="F737" s="51"/>
      <c r="G737" s="42"/>
      <c r="H737" s="51"/>
      <c r="I737" s="42"/>
      <c r="J737" s="51"/>
      <c r="K737" s="42"/>
      <c r="L737" s="51"/>
      <c r="M737" s="55"/>
      <c r="N737" s="58"/>
      <c r="O737" s="59">
        <v>260</v>
      </c>
      <c r="Q737" s="53" t="str">
        <f t="shared" si="175"/>
        <v>1</v>
      </c>
      <c r="R737" s="53">
        <f t="shared" si="170"/>
        <v>1</v>
      </c>
      <c r="S737" s="53" t="str">
        <f t="shared" si="176"/>
        <v>0</v>
      </c>
      <c r="T737" s="53">
        <f t="shared" si="171"/>
        <v>0</v>
      </c>
      <c r="U737" s="53" t="str">
        <f t="shared" si="177"/>
        <v>0</v>
      </c>
      <c r="V737" s="53">
        <f t="shared" si="172"/>
        <v>0</v>
      </c>
      <c r="W737" s="53" t="str">
        <f t="shared" si="178"/>
        <v>0</v>
      </c>
      <c r="X737" s="53">
        <f t="shared" si="173"/>
        <v>0</v>
      </c>
      <c r="Y737" s="53" t="str">
        <f t="shared" si="179"/>
        <v>0</v>
      </c>
      <c r="Z737" s="53">
        <f t="shared" si="174"/>
        <v>0</v>
      </c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92"/>
      <c r="B738" s="59"/>
      <c r="C738" s="87"/>
      <c r="D738" s="91"/>
      <c r="E738" s="42"/>
      <c r="F738" s="51"/>
      <c r="G738" s="42"/>
      <c r="H738" s="51"/>
      <c r="I738" s="42"/>
      <c r="J738" s="51"/>
      <c r="K738" s="42"/>
      <c r="L738" s="51"/>
      <c r="M738" s="55"/>
      <c r="N738" s="58"/>
      <c r="O738" s="59">
        <v>260</v>
      </c>
      <c r="Q738" s="53" t="str">
        <f t="shared" si="175"/>
        <v>1</v>
      </c>
      <c r="R738" s="53">
        <f t="shared" si="170"/>
        <v>1</v>
      </c>
      <c r="S738" s="53" t="str">
        <f t="shared" si="176"/>
        <v>0</v>
      </c>
      <c r="T738" s="53">
        <f t="shared" si="171"/>
        <v>0</v>
      </c>
      <c r="U738" s="53" t="str">
        <f t="shared" si="177"/>
        <v>0</v>
      </c>
      <c r="V738" s="53">
        <f t="shared" si="172"/>
        <v>0</v>
      </c>
      <c r="W738" s="53" t="str">
        <f t="shared" si="178"/>
        <v>0</v>
      </c>
      <c r="X738" s="53">
        <f t="shared" si="173"/>
        <v>0</v>
      </c>
      <c r="Y738" s="53" t="str">
        <f t="shared" si="179"/>
        <v>0</v>
      </c>
      <c r="Z738" s="53">
        <f t="shared" si="174"/>
        <v>0</v>
      </c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92"/>
      <c r="B739" s="59"/>
      <c r="C739" s="87"/>
      <c r="D739" s="91"/>
      <c r="E739" s="42"/>
      <c r="F739" s="51"/>
      <c r="G739" s="42"/>
      <c r="H739" s="51"/>
      <c r="I739" s="42"/>
      <c r="J739" s="51"/>
      <c r="K739" s="42"/>
      <c r="L739" s="51"/>
      <c r="M739" s="55"/>
      <c r="N739" s="58"/>
      <c r="O739" s="59">
        <v>260</v>
      </c>
      <c r="Q739" s="53" t="str">
        <f t="shared" si="175"/>
        <v>1</v>
      </c>
      <c r="R739" s="53">
        <f t="shared" si="170"/>
        <v>1</v>
      </c>
      <c r="S739" s="53" t="str">
        <f t="shared" si="176"/>
        <v>0</v>
      </c>
      <c r="T739" s="53">
        <f t="shared" si="171"/>
        <v>0</v>
      </c>
      <c r="U739" s="53" t="str">
        <f t="shared" si="177"/>
        <v>0</v>
      </c>
      <c r="V739" s="53">
        <f t="shared" si="172"/>
        <v>0</v>
      </c>
      <c r="W739" s="53" t="str">
        <f t="shared" si="178"/>
        <v>0</v>
      </c>
      <c r="X739" s="53">
        <f t="shared" si="173"/>
        <v>0</v>
      </c>
      <c r="Y739" s="53" t="str">
        <f t="shared" si="179"/>
        <v>0</v>
      </c>
      <c r="Z739" s="53">
        <f t="shared" si="174"/>
        <v>0</v>
      </c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92"/>
      <c r="B740" s="59"/>
      <c r="C740" s="87"/>
      <c r="D740" s="91"/>
      <c r="E740" s="42"/>
      <c r="F740" s="51"/>
      <c r="G740" s="42"/>
      <c r="H740" s="51"/>
      <c r="I740" s="42"/>
      <c r="J740" s="51"/>
      <c r="K740" s="42"/>
      <c r="L740" s="51"/>
      <c r="M740" s="55"/>
      <c r="N740" s="58"/>
      <c r="O740" s="59">
        <v>260</v>
      </c>
      <c r="Q740" s="53" t="str">
        <f t="shared" si="175"/>
        <v>1</v>
      </c>
      <c r="R740" s="53">
        <f t="shared" si="170"/>
        <v>1</v>
      </c>
      <c r="S740" s="53" t="str">
        <f t="shared" si="176"/>
        <v>0</v>
      </c>
      <c r="T740" s="53">
        <f t="shared" si="171"/>
        <v>0</v>
      </c>
      <c r="U740" s="53" t="str">
        <f t="shared" si="177"/>
        <v>0</v>
      </c>
      <c r="V740" s="53">
        <f t="shared" si="172"/>
        <v>0</v>
      </c>
      <c r="W740" s="53" t="str">
        <f t="shared" si="178"/>
        <v>0</v>
      </c>
      <c r="X740" s="53">
        <f t="shared" si="173"/>
        <v>0</v>
      </c>
      <c r="Y740" s="53" t="str">
        <f t="shared" si="179"/>
        <v>0</v>
      </c>
      <c r="Z740" s="53">
        <f t="shared" si="174"/>
        <v>0</v>
      </c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92"/>
      <c r="B741" s="59"/>
      <c r="C741" s="87"/>
      <c r="D741" s="91"/>
      <c r="E741" s="42"/>
      <c r="F741" s="51"/>
      <c r="G741" s="42"/>
      <c r="H741" s="51"/>
      <c r="I741" s="42"/>
      <c r="J741" s="51"/>
      <c r="K741" s="42"/>
      <c r="L741" s="51"/>
      <c r="M741" s="55"/>
      <c r="N741" s="58"/>
      <c r="O741" s="59">
        <v>260</v>
      </c>
      <c r="Q741" s="53" t="str">
        <f t="shared" si="175"/>
        <v>1</v>
      </c>
      <c r="R741" s="53">
        <f t="shared" si="170"/>
        <v>1</v>
      </c>
      <c r="S741" s="53" t="str">
        <f t="shared" si="176"/>
        <v>0</v>
      </c>
      <c r="T741" s="53">
        <f t="shared" si="171"/>
        <v>0</v>
      </c>
      <c r="U741" s="53" t="str">
        <f t="shared" si="177"/>
        <v>0</v>
      </c>
      <c r="V741" s="53">
        <f t="shared" si="172"/>
        <v>0</v>
      </c>
      <c r="W741" s="53" t="str">
        <f t="shared" si="178"/>
        <v>0</v>
      </c>
      <c r="X741" s="53">
        <f t="shared" si="173"/>
        <v>0</v>
      </c>
      <c r="Y741" s="53" t="str">
        <f t="shared" si="179"/>
        <v>0</v>
      </c>
      <c r="Z741" s="53">
        <f t="shared" si="174"/>
        <v>0</v>
      </c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92"/>
      <c r="B742" s="59"/>
      <c r="C742" s="87"/>
      <c r="D742" s="91"/>
      <c r="E742" s="42"/>
      <c r="F742" s="51"/>
      <c r="G742" s="42"/>
      <c r="H742" s="51"/>
      <c r="I742" s="42"/>
      <c r="J742" s="51"/>
      <c r="K742" s="42"/>
      <c r="L742" s="51"/>
      <c r="M742" s="55"/>
      <c r="N742" s="58"/>
      <c r="O742" s="59">
        <v>260</v>
      </c>
      <c r="Q742" s="53" t="str">
        <f t="shared" si="175"/>
        <v>1</v>
      </c>
      <c r="R742" s="53">
        <f t="shared" si="170"/>
        <v>1</v>
      </c>
      <c r="S742" s="53" t="str">
        <f t="shared" si="176"/>
        <v>0</v>
      </c>
      <c r="T742" s="53">
        <f t="shared" si="171"/>
        <v>0</v>
      </c>
      <c r="U742" s="53" t="str">
        <f t="shared" si="177"/>
        <v>0</v>
      </c>
      <c r="V742" s="53">
        <f t="shared" si="172"/>
        <v>0</v>
      </c>
      <c r="W742" s="53" t="str">
        <f t="shared" si="178"/>
        <v>0</v>
      </c>
      <c r="X742" s="53">
        <f t="shared" si="173"/>
        <v>0</v>
      </c>
      <c r="Y742" s="53" t="str">
        <f t="shared" si="179"/>
        <v>0</v>
      </c>
      <c r="Z742" s="53">
        <f t="shared" si="174"/>
        <v>0</v>
      </c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92"/>
      <c r="B743" s="59"/>
      <c r="C743" s="87"/>
      <c r="D743" s="91"/>
      <c r="E743" s="42"/>
      <c r="F743" s="51"/>
      <c r="G743" s="42"/>
      <c r="H743" s="51"/>
      <c r="I743" s="42"/>
      <c r="J743" s="51"/>
      <c r="K743" s="42"/>
      <c r="L743" s="51"/>
      <c r="M743" s="55"/>
      <c r="N743" s="58"/>
      <c r="O743" s="59">
        <v>260</v>
      </c>
      <c r="Q743" s="53" t="str">
        <f t="shared" si="175"/>
        <v>1</v>
      </c>
      <c r="R743" s="53">
        <f t="shared" si="170"/>
        <v>1</v>
      </c>
      <c r="S743" s="53" t="str">
        <f t="shared" si="176"/>
        <v>0</v>
      </c>
      <c r="T743" s="53">
        <f t="shared" si="171"/>
        <v>0</v>
      </c>
      <c r="U743" s="53" t="str">
        <f t="shared" si="177"/>
        <v>0</v>
      </c>
      <c r="V743" s="53">
        <f t="shared" si="172"/>
        <v>0</v>
      </c>
      <c r="W743" s="53" t="str">
        <f t="shared" si="178"/>
        <v>0</v>
      </c>
      <c r="X743" s="53">
        <f t="shared" si="173"/>
        <v>0</v>
      </c>
      <c r="Y743" s="53" t="str">
        <f t="shared" si="179"/>
        <v>0</v>
      </c>
      <c r="Z743" s="53">
        <f t="shared" si="174"/>
        <v>0</v>
      </c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</row>
    <row r="744" spans="1:39">
      <c r="A744" s="92"/>
      <c r="B744" s="59"/>
      <c r="C744" s="87"/>
      <c r="D744" s="91"/>
      <c r="E744" s="42"/>
      <c r="F744" s="51"/>
      <c r="G744" s="42"/>
      <c r="H744" s="51"/>
      <c r="I744" s="42"/>
      <c r="J744" s="51"/>
      <c r="K744" s="42"/>
      <c r="L744" s="51"/>
      <c r="M744" s="55"/>
      <c r="N744" s="58"/>
      <c r="O744" s="59">
        <v>260</v>
      </c>
      <c r="Q744" s="53" t="str">
        <f t="shared" si="175"/>
        <v>1</v>
      </c>
      <c r="R744" s="53">
        <f t="shared" si="170"/>
        <v>1</v>
      </c>
      <c r="S744" s="53" t="str">
        <f t="shared" si="176"/>
        <v>0</v>
      </c>
      <c r="T744" s="53">
        <f t="shared" si="171"/>
        <v>0</v>
      </c>
      <c r="U744" s="53" t="str">
        <f t="shared" si="177"/>
        <v>0</v>
      </c>
      <c r="V744" s="53">
        <f t="shared" si="172"/>
        <v>0</v>
      </c>
      <c r="W744" s="53" t="str">
        <f t="shared" si="178"/>
        <v>0</v>
      </c>
      <c r="X744" s="53">
        <f t="shared" si="173"/>
        <v>0</v>
      </c>
      <c r="Y744" s="53" t="str">
        <f t="shared" si="179"/>
        <v>0</v>
      </c>
      <c r="Z744" s="53">
        <f t="shared" si="174"/>
        <v>0</v>
      </c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</row>
    <row r="745" spans="1:39">
      <c r="A745" s="92"/>
      <c r="B745" s="59"/>
      <c r="C745" s="87"/>
      <c r="D745" s="91"/>
      <c r="E745" s="42"/>
      <c r="F745" s="51"/>
      <c r="G745" s="42"/>
      <c r="H745" s="51"/>
      <c r="I745" s="42"/>
      <c r="J745" s="51"/>
      <c r="K745" s="42"/>
      <c r="L745" s="51"/>
      <c r="M745" s="55"/>
      <c r="N745" s="58"/>
      <c r="O745" s="59">
        <v>260</v>
      </c>
      <c r="Q745" s="53" t="str">
        <f t="shared" si="175"/>
        <v>1</v>
      </c>
      <c r="R745" s="53">
        <f t="shared" si="170"/>
        <v>1</v>
      </c>
      <c r="S745" s="53" t="str">
        <f t="shared" si="176"/>
        <v>0</v>
      </c>
      <c r="T745" s="53">
        <f t="shared" si="171"/>
        <v>0</v>
      </c>
      <c r="U745" s="53" t="str">
        <f t="shared" si="177"/>
        <v>0</v>
      </c>
      <c r="V745" s="53">
        <f t="shared" si="172"/>
        <v>0</v>
      </c>
      <c r="W745" s="53" t="str">
        <f t="shared" si="178"/>
        <v>0</v>
      </c>
      <c r="X745" s="53">
        <f t="shared" si="173"/>
        <v>0</v>
      </c>
      <c r="Y745" s="53" t="str">
        <f t="shared" si="179"/>
        <v>0</v>
      </c>
      <c r="Z745" s="53">
        <f t="shared" si="174"/>
        <v>0</v>
      </c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</row>
    <row r="746" spans="1:39">
      <c r="A746" s="92"/>
      <c r="B746" s="59"/>
      <c r="C746" s="87"/>
      <c r="D746" s="91"/>
      <c r="E746" s="42"/>
      <c r="F746" s="51"/>
      <c r="G746" s="42"/>
      <c r="H746" s="51"/>
      <c r="I746" s="42"/>
      <c r="J746" s="51"/>
      <c r="K746" s="42"/>
      <c r="L746" s="51"/>
      <c r="M746" s="55"/>
      <c r="N746" s="58"/>
      <c r="O746" s="59">
        <v>260</v>
      </c>
      <c r="Q746" s="53" t="str">
        <f t="shared" si="175"/>
        <v>1</v>
      </c>
      <c r="R746" s="53">
        <f t="shared" si="170"/>
        <v>1</v>
      </c>
      <c r="S746" s="53" t="str">
        <f t="shared" si="176"/>
        <v>0</v>
      </c>
      <c r="T746" s="53">
        <f t="shared" si="171"/>
        <v>0</v>
      </c>
      <c r="U746" s="53" t="str">
        <f t="shared" si="177"/>
        <v>0</v>
      </c>
      <c r="V746" s="53">
        <f t="shared" si="172"/>
        <v>0</v>
      </c>
      <c r="W746" s="53" t="str">
        <f t="shared" si="178"/>
        <v>0</v>
      </c>
      <c r="X746" s="53">
        <f t="shared" si="173"/>
        <v>0</v>
      </c>
      <c r="Y746" s="53" t="str">
        <f t="shared" si="179"/>
        <v>0</v>
      </c>
      <c r="Z746" s="53">
        <f t="shared" si="174"/>
        <v>0</v>
      </c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</row>
    <row r="747" spans="1:39" ht="15" customHeight="1">
      <c r="A747" s="92"/>
      <c r="B747" s="59"/>
      <c r="C747" s="87"/>
      <c r="D747" s="91"/>
      <c r="E747" s="42"/>
      <c r="F747" s="51"/>
      <c r="G747" s="42"/>
      <c r="H747" s="51"/>
      <c r="I747" s="42"/>
      <c r="J747" s="51"/>
      <c r="K747" s="42"/>
      <c r="L747" s="51"/>
      <c r="M747" s="55"/>
      <c r="N747" s="58"/>
      <c r="O747" s="59">
        <v>260</v>
      </c>
      <c r="Q747" s="53" t="str">
        <f t="shared" si="175"/>
        <v>1</v>
      </c>
      <c r="R747" s="53">
        <f t="shared" si="170"/>
        <v>1</v>
      </c>
      <c r="S747" s="53" t="str">
        <f t="shared" si="176"/>
        <v>0</v>
      </c>
      <c r="T747" s="53">
        <f t="shared" si="171"/>
        <v>0</v>
      </c>
      <c r="U747" s="53" t="str">
        <f t="shared" si="177"/>
        <v>0</v>
      </c>
      <c r="V747" s="53">
        <f t="shared" si="172"/>
        <v>0</v>
      </c>
      <c r="W747" s="53" t="str">
        <f t="shared" si="178"/>
        <v>0</v>
      </c>
      <c r="X747" s="53">
        <f t="shared" si="173"/>
        <v>0</v>
      </c>
      <c r="Y747" s="53" t="str">
        <f t="shared" si="179"/>
        <v>0</v>
      </c>
      <c r="Z747" s="53">
        <f t="shared" si="174"/>
        <v>0</v>
      </c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</row>
    <row r="748" spans="1:39">
      <c r="A748" s="92"/>
      <c r="B748" s="59"/>
      <c r="C748" s="87"/>
      <c r="D748" s="91"/>
      <c r="E748" s="42"/>
      <c r="F748" s="51"/>
      <c r="G748" s="42"/>
      <c r="H748" s="51"/>
      <c r="I748" s="42"/>
      <c r="J748" s="51"/>
      <c r="K748" s="42"/>
      <c r="L748" s="51"/>
      <c r="M748" s="55"/>
      <c r="N748" s="58"/>
      <c r="O748" s="59">
        <v>260</v>
      </c>
      <c r="Q748" s="53" t="str">
        <f t="shared" si="175"/>
        <v>1</v>
      </c>
      <c r="R748" s="53">
        <f t="shared" si="170"/>
        <v>1</v>
      </c>
      <c r="S748" s="53" t="str">
        <f t="shared" si="176"/>
        <v>0</v>
      </c>
      <c r="T748" s="53">
        <f t="shared" si="171"/>
        <v>0</v>
      </c>
      <c r="U748" s="53" t="str">
        <f t="shared" si="177"/>
        <v>0</v>
      </c>
      <c r="V748" s="53">
        <f t="shared" si="172"/>
        <v>0</v>
      </c>
      <c r="W748" s="53" t="str">
        <f t="shared" si="178"/>
        <v>0</v>
      </c>
      <c r="X748" s="53">
        <f t="shared" si="173"/>
        <v>0</v>
      </c>
      <c r="Y748" s="53" t="str">
        <f t="shared" si="179"/>
        <v>0</v>
      </c>
      <c r="Z748" s="53">
        <f t="shared" si="174"/>
        <v>0</v>
      </c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</row>
    <row r="749" spans="1:39">
      <c r="A749" s="92"/>
      <c r="B749" s="59"/>
      <c r="C749" s="87"/>
      <c r="D749" s="91"/>
      <c r="E749" s="42"/>
      <c r="F749" s="51"/>
      <c r="G749" s="42"/>
      <c r="H749" s="51"/>
      <c r="I749" s="42"/>
      <c r="J749" s="51"/>
      <c r="K749" s="42"/>
      <c r="L749" s="51"/>
      <c r="M749" s="55"/>
      <c r="N749" s="58"/>
      <c r="O749" s="59">
        <v>260</v>
      </c>
      <c r="Q749" s="53" t="str">
        <f t="shared" si="175"/>
        <v>1</v>
      </c>
      <c r="R749" s="53">
        <f t="shared" si="170"/>
        <v>1</v>
      </c>
      <c r="S749" s="53" t="str">
        <f t="shared" si="176"/>
        <v>0</v>
      </c>
      <c r="T749" s="53">
        <f t="shared" si="171"/>
        <v>0</v>
      </c>
      <c r="U749" s="53" t="str">
        <f t="shared" si="177"/>
        <v>0</v>
      </c>
      <c r="V749" s="53">
        <f t="shared" si="172"/>
        <v>0</v>
      </c>
      <c r="W749" s="53" t="str">
        <f t="shared" si="178"/>
        <v>0</v>
      </c>
      <c r="X749" s="53">
        <f t="shared" si="173"/>
        <v>0</v>
      </c>
      <c r="Y749" s="53" t="str">
        <f t="shared" si="179"/>
        <v>0</v>
      </c>
      <c r="Z749" s="53">
        <f t="shared" si="174"/>
        <v>0</v>
      </c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</row>
    <row r="750" spans="1:39">
      <c r="A750" s="92"/>
      <c r="B750" s="59"/>
      <c r="C750" s="87"/>
      <c r="D750" s="91"/>
      <c r="E750" s="42"/>
      <c r="F750" s="51"/>
      <c r="G750" s="42"/>
      <c r="H750" s="51"/>
      <c r="I750" s="42"/>
      <c r="J750" s="51"/>
      <c r="K750" s="42"/>
      <c r="L750" s="51"/>
      <c r="M750" s="55"/>
      <c r="N750" s="58"/>
      <c r="O750" s="59">
        <v>260</v>
      </c>
      <c r="Q750" s="53" t="str">
        <f t="shared" si="175"/>
        <v>1</v>
      </c>
      <c r="R750" s="53">
        <f t="shared" si="170"/>
        <v>1</v>
      </c>
      <c r="S750" s="53" t="str">
        <f t="shared" si="176"/>
        <v>0</v>
      </c>
      <c r="T750" s="53">
        <f t="shared" si="171"/>
        <v>0</v>
      </c>
      <c r="U750" s="53" t="str">
        <f t="shared" si="177"/>
        <v>0</v>
      </c>
      <c r="V750" s="53">
        <f t="shared" si="172"/>
        <v>0</v>
      </c>
      <c r="W750" s="53" t="str">
        <f t="shared" si="178"/>
        <v>0</v>
      </c>
      <c r="X750" s="53">
        <f t="shared" si="173"/>
        <v>0</v>
      </c>
      <c r="Y750" s="53" t="str">
        <f t="shared" si="179"/>
        <v>0</v>
      </c>
      <c r="Z750" s="53">
        <f t="shared" si="174"/>
        <v>0</v>
      </c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</row>
    <row r="751" spans="1:39">
      <c r="A751" s="92"/>
      <c r="B751" s="59"/>
      <c r="C751" s="87"/>
      <c r="D751" s="91"/>
      <c r="E751" s="42"/>
      <c r="F751" s="51"/>
      <c r="G751" s="42"/>
      <c r="H751" s="51"/>
      <c r="I751" s="42"/>
      <c r="J751" s="51"/>
      <c r="K751" s="42"/>
      <c r="L751" s="51"/>
      <c r="M751" s="55"/>
      <c r="N751" s="58"/>
      <c r="O751" s="59">
        <v>260</v>
      </c>
      <c r="Q751" s="53" t="str">
        <f t="shared" si="175"/>
        <v>1</v>
      </c>
      <c r="R751" s="53">
        <f t="shared" si="170"/>
        <v>1</v>
      </c>
      <c r="S751" s="53" t="str">
        <f t="shared" si="176"/>
        <v>0</v>
      </c>
      <c r="T751" s="53">
        <f t="shared" si="171"/>
        <v>0</v>
      </c>
      <c r="U751" s="53" t="str">
        <f t="shared" si="177"/>
        <v>0</v>
      </c>
      <c r="V751" s="53">
        <f t="shared" si="172"/>
        <v>0</v>
      </c>
      <c r="W751" s="53" t="str">
        <f t="shared" si="178"/>
        <v>0</v>
      </c>
      <c r="X751" s="53">
        <f t="shared" si="173"/>
        <v>0</v>
      </c>
      <c r="Y751" s="53" t="str">
        <f t="shared" si="179"/>
        <v>0</v>
      </c>
      <c r="Z751" s="53">
        <f t="shared" si="174"/>
        <v>0</v>
      </c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</row>
    <row r="752" spans="1:39">
      <c r="A752" s="92"/>
      <c r="B752" s="59"/>
      <c r="C752" s="87"/>
      <c r="D752" s="91"/>
      <c r="E752" s="42"/>
      <c r="F752" s="51"/>
      <c r="G752" s="42"/>
      <c r="H752" s="51"/>
      <c r="I752" s="42"/>
      <c r="J752" s="51"/>
      <c r="K752" s="42"/>
      <c r="L752" s="51"/>
      <c r="M752" s="55"/>
      <c r="N752" s="58"/>
      <c r="O752" s="59">
        <v>260</v>
      </c>
      <c r="Q752" s="53" t="str">
        <f t="shared" si="175"/>
        <v>1</v>
      </c>
      <c r="R752" s="53">
        <f t="shared" si="170"/>
        <v>1</v>
      </c>
      <c r="S752" s="53" t="str">
        <f t="shared" si="176"/>
        <v>0</v>
      </c>
      <c r="T752" s="53">
        <f t="shared" si="171"/>
        <v>0</v>
      </c>
      <c r="U752" s="53" t="str">
        <f t="shared" si="177"/>
        <v>0</v>
      </c>
      <c r="V752" s="53">
        <f t="shared" si="172"/>
        <v>0</v>
      </c>
      <c r="W752" s="53" t="str">
        <f t="shared" si="178"/>
        <v>0</v>
      </c>
      <c r="X752" s="53">
        <f t="shared" si="173"/>
        <v>0</v>
      </c>
      <c r="Y752" s="53" t="str">
        <f t="shared" si="179"/>
        <v>0</v>
      </c>
      <c r="Z752" s="53">
        <f t="shared" si="174"/>
        <v>0</v>
      </c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</row>
    <row r="753" spans="1:39">
      <c r="A753" s="92"/>
      <c r="B753" s="59"/>
      <c r="C753" s="87"/>
      <c r="D753" s="91"/>
      <c r="E753" s="42"/>
      <c r="F753" s="51"/>
      <c r="G753" s="42"/>
      <c r="H753" s="51"/>
      <c r="I753" s="42"/>
      <c r="J753" s="51"/>
      <c r="K753" s="42"/>
      <c r="L753" s="51"/>
      <c r="M753" s="55"/>
      <c r="N753" s="58"/>
      <c r="O753" s="59">
        <v>260</v>
      </c>
      <c r="Q753" s="53" t="str">
        <f t="shared" si="175"/>
        <v>1</v>
      </c>
      <c r="R753" s="53">
        <f t="shared" si="170"/>
        <v>1</v>
      </c>
      <c r="S753" s="53" t="str">
        <f t="shared" si="176"/>
        <v>0</v>
      </c>
      <c r="T753" s="53">
        <f t="shared" si="171"/>
        <v>0</v>
      </c>
      <c r="U753" s="53" t="str">
        <f t="shared" si="177"/>
        <v>0</v>
      </c>
      <c r="V753" s="53">
        <f t="shared" si="172"/>
        <v>0</v>
      </c>
      <c r="W753" s="53" t="str">
        <f t="shared" si="178"/>
        <v>0</v>
      </c>
      <c r="X753" s="53">
        <f t="shared" si="173"/>
        <v>0</v>
      </c>
      <c r="Y753" s="53" t="str">
        <f t="shared" si="179"/>
        <v>0</v>
      </c>
      <c r="Z753" s="53">
        <f t="shared" si="174"/>
        <v>0</v>
      </c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</row>
    <row r="754" spans="1:39" ht="15.75" customHeight="1">
      <c r="A754" s="92"/>
      <c r="B754" s="59"/>
      <c r="C754" s="87"/>
      <c r="D754" s="91"/>
      <c r="E754" s="42"/>
      <c r="F754" s="51"/>
      <c r="G754" s="42"/>
      <c r="H754" s="51"/>
      <c r="I754" s="42"/>
      <c r="J754" s="51"/>
      <c r="K754" s="42"/>
      <c r="L754" s="51"/>
      <c r="M754" s="55"/>
      <c r="N754" s="58"/>
      <c r="O754" s="59">
        <v>260</v>
      </c>
      <c r="Q754" s="53" t="str">
        <f t="shared" si="175"/>
        <v>1</v>
      </c>
      <c r="R754" s="53">
        <f t="shared" si="170"/>
        <v>1</v>
      </c>
      <c r="S754" s="53" t="str">
        <f t="shared" si="176"/>
        <v>0</v>
      </c>
      <c r="T754" s="53">
        <f t="shared" si="171"/>
        <v>0</v>
      </c>
      <c r="U754" s="53" t="str">
        <f t="shared" si="177"/>
        <v>0</v>
      </c>
      <c r="V754" s="53">
        <f t="shared" si="172"/>
        <v>0</v>
      </c>
      <c r="W754" s="53" t="str">
        <f t="shared" si="178"/>
        <v>0</v>
      </c>
      <c r="X754" s="53">
        <f t="shared" si="173"/>
        <v>0</v>
      </c>
      <c r="Y754" s="53" t="str">
        <f t="shared" si="179"/>
        <v>0</v>
      </c>
      <c r="Z754" s="53">
        <f t="shared" si="174"/>
        <v>0</v>
      </c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</row>
    <row r="755" spans="1:39">
      <c r="A755" s="92"/>
      <c r="B755" s="59"/>
      <c r="C755" s="87"/>
      <c r="D755" s="91"/>
      <c r="E755" s="42"/>
      <c r="F755" s="51"/>
      <c r="G755" s="42"/>
      <c r="H755" s="51"/>
      <c r="I755" s="42"/>
      <c r="J755" s="51"/>
      <c r="K755" s="42"/>
      <c r="L755" s="51"/>
      <c r="M755" s="55"/>
      <c r="N755" s="58"/>
      <c r="O755" s="59">
        <v>260</v>
      </c>
      <c r="Q755" s="53" t="str">
        <f t="shared" si="175"/>
        <v>1</v>
      </c>
      <c r="R755" s="53">
        <f t="shared" si="170"/>
        <v>1</v>
      </c>
      <c r="S755" s="53" t="str">
        <f t="shared" si="176"/>
        <v>0</v>
      </c>
      <c r="T755" s="53">
        <f t="shared" si="171"/>
        <v>0</v>
      </c>
      <c r="U755" s="53" t="str">
        <f t="shared" si="177"/>
        <v>0</v>
      </c>
      <c r="V755" s="53">
        <f t="shared" si="172"/>
        <v>0</v>
      </c>
      <c r="W755" s="53" t="str">
        <f t="shared" si="178"/>
        <v>0</v>
      </c>
      <c r="X755" s="53">
        <f t="shared" si="173"/>
        <v>0</v>
      </c>
      <c r="Y755" s="53" t="str">
        <f t="shared" si="179"/>
        <v>0</v>
      </c>
      <c r="Z755" s="53">
        <f t="shared" si="174"/>
        <v>0</v>
      </c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</row>
    <row r="756" spans="1:39" ht="15.75" thickBot="1">
      <c r="A756" s="92"/>
      <c r="B756" s="63"/>
      <c r="C756" s="93"/>
      <c r="D756" s="94"/>
      <c r="E756" s="69"/>
      <c r="F756" s="95"/>
      <c r="G756" s="69"/>
      <c r="H756" s="95"/>
      <c r="I756" s="69"/>
      <c r="J756" s="95"/>
      <c r="K756" s="69"/>
      <c r="L756" s="95"/>
      <c r="M756" s="68"/>
      <c r="N756" s="86"/>
      <c r="O756" s="63">
        <v>260</v>
      </c>
      <c r="Q756" s="53" t="str">
        <f t="shared" si="175"/>
        <v>1</v>
      </c>
      <c r="R756" s="53">
        <f t="shared" si="170"/>
        <v>1</v>
      </c>
      <c r="S756" s="53" t="str">
        <f t="shared" si="176"/>
        <v>0</v>
      </c>
      <c r="T756" s="53">
        <f t="shared" si="171"/>
        <v>0</v>
      </c>
      <c r="U756" s="53" t="str">
        <f t="shared" si="177"/>
        <v>0</v>
      </c>
      <c r="V756" s="53">
        <f t="shared" si="172"/>
        <v>0</v>
      </c>
      <c r="W756" s="53" t="str">
        <f t="shared" si="178"/>
        <v>0</v>
      </c>
      <c r="X756" s="53">
        <f t="shared" si="173"/>
        <v>0</v>
      </c>
      <c r="Y756" s="53" t="str">
        <f t="shared" si="179"/>
        <v>0</v>
      </c>
      <c r="Z756" s="53">
        <f t="shared" si="174"/>
        <v>0</v>
      </c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</row>
    <row r="757" spans="1:39">
      <c r="A757" s="76"/>
      <c r="B757" s="7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65"/>
      <c r="Q757" s="42"/>
      <c r="R757" s="53"/>
      <c r="S757" s="53"/>
      <c r="T757" s="53"/>
      <c r="U757" s="53"/>
      <c r="V757" s="53"/>
      <c r="W757" s="53"/>
      <c r="X757" s="53"/>
      <c r="Y757" s="53"/>
      <c r="Z757" s="53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</row>
    <row r="758" spans="1:39">
      <c r="A758" s="70"/>
      <c r="B758" s="72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</row>
    <row r="759" spans="1:39">
      <c r="A759" s="70"/>
      <c r="B759" s="72"/>
      <c r="Q759" s="53"/>
      <c r="R759" s="53">
        <f>SUM(R13:R756)</f>
        <v>744</v>
      </c>
      <c r="S759" s="42"/>
      <c r="T759" s="53">
        <f>SUM(T13:T756)</f>
        <v>0</v>
      </c>
      <c r="U759" s="34"/>
      <c r="V759" s="53">
        <f>SUM(V13:V756)</f>
        <v>0</v>
      </c>
      <c r="W759" s="34"/>
      <c r="X759" s="53">
        <f>SUM(X13:X756)</f>
        <v>0</v>
      </c>
      <c r="Y759" s="34"/>
      <c r="Z759" s="53">
        <f>SUM(Z13:Z756)</f>
        <v>0</v>
      </c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</row>
    <row r="760" spans="1:39">
      <c r="A760" s="70"/>
      <c r="B760" s="72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</row>
    <row r="761" spans="1:39">
      <c r="A761" s="70"/>
      <c r="B761" s="72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</row>
    <row r="762" spans="1:39">
      <c r="A762" s="70"/>
      <c r="B762" s="72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</row>
    <row r="763" spans="1:39">
      <c r="A763" s="70"/>
      <c r="B763" s="72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</row>
    <row r="764" spans="1:39">
      <c r="A764" s="70"/>
      <c r="B764" s="72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</row>
    <row r="765" spans="1:39">
      <c r="A765" s="70"/>
      <c r="B765" s="72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</row>
    <row r="766" spans="1:39">
      <c r="A766" s="70"/>
      <c r="B766" s="72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</row>
    <row r="767" spans="1:39">
      <c r="A767" s="70"/>
      <c r="B767" s="72"/>
    </row>
    <row r="768" spans="1:39">
      <c r="A768" s="70"/>
      <c r="B768" s="72"/>
    </row>
    <row r="769" spans="1:15" s="34" customFormat="1">
      <c r="A769" s="70"/>
      <c r="B769" s="72"/>
      <c r="O769" s="42"/>
    </row>
    <row r="770" spans="1:15" s="34" customFormat="1">
      <c r="A770" s="70"/>
      <c r="B770" s="72"/>
      <c r="O770" s="42"/>
    </row>
    <row r="771" spans="1:15" s="34" customFormat="1">
      <c r="A771" s="70"/>
      <c r="B771" s="72"/>
      <c r="O771" s="42"/>
    </row>
    <row r="772" spans="1:15" s="34" customFormat="1">
      <c r="A772" s="70"/>
      <c r="B772" s="72"/>
      <c r="O772" s="42"/>
    </row>
    <row r="773" spans="1:15" s="34" customFormat="1">
      <c r="A773" s="70"/>
      <c r="B773" s="72"/>
      <c r="O773" s="42"/>
    </row>
    <row r="774" spans="1:15" s="34" customFormat="1">
      <c r="A774" s="70"/>
      <c r="B774" s="72"/>
      <c r="O774" s="42"/>
    </row>
    <row r="775" spans="1:15" s="34" customFormat="1">
      <c r="A775" s="70"/>
      <c r="B775" s="72"/>
      <c r="O775" s="42"/>
    </row>
    <row r="776" spans="1:15" s="34" customFormat="1">
      <c r="A776" s="70"/>
      <c r="B776" s="72"/>
      <c r="O776" s="42"/>
    </row>
    <row r="777" spans="1:15" s="34" customFormat="1">
      <c r="A777" s="70"/>
      <c r="B777" s="72"/>
      <c r="O777" s="42"/>
    </row>
    <row r="778" spans="1:15" s="34" customFormat="1">
      <c r="A778" s="70"/>
      <c r="B778" s="72"/>
      <c r="O778" s="42"/>
    </row>
    <row r="779" spans="1:15" s="34" customFormat="1">
      <c r="A779" s="70"/>
      <c r="B779" s="72"/>
      <c r="O779" s="42"/>
    </row>
    <row r="780" spans="1:15" s="34" customFormat="1">
      <c r="A780" s="70"/>
      <c r="B780" s="72"/>
      <c r="O780" s="42"/>
    </row>
    <row r="781" spans="1:15" s="34" customFormat="1">
      <c r="A781" s="70"/>
      <c r="B781" s="72"/>
      <c r="O781" s="42"/>
    </row>
    <row r="782" spans="1:15" s="34" customFormat="1">
      <c r="A782" s="70"/>
      <c r="B782" s="72"/>
      <c r="O782" s="42"/>
    </row>
    <row r="783" spans="1:15" s="34" customFormat="1">
      <c r="A783" s="70"/>
      <c r="B783" s="72"/>
      <c r="O783" s="42"/>
    </row>
    <row r="784" spans="1:15" s="34" customFormat="1">
      <c r="A784" s="70"/>
      <c r="B784" s="72"/>
      <c r="O784" s="42"/>
    </row>
    <row r="785" spans="1:15" s="34" customFormat="1">
      <c r="A785" s="70"/>
      <c r="B785" s="72"/>
      <c r="O785" s="42"/>
    </row>
    <row r="786" spans="1:15" s="34" customFormat="1">
      <c r="A786" s="70"/>
      <c r="B786" s="72"/>
      <c r="O786" s="42"/>
    </row>
    <row r="787" spans="1:15" s="34" customFormat="1">
      <c r="A787" s="70"/>
      <c r="B787" s="72"/>
      <c r="O787" s="42"/>
    </row>
    <row r="788" spans="1:15" s="34" customFormat="1">
      <c r="A788" s="70"/>
      <c r="B788" s="72"/>
      <c r="O788" s="42"/>
    </row>
    <row r="789" spans="1:15" s="34" customFormat="1">
      <c r="A789" s="70"/>
      <c r="B789" s="72"/>
      <c r="O789" s="42"/>
    </row>
    <row r="790" spans="1:15" s="34" customFormat="1">
      <c r="A790" s="70"/>
      <c r="B790" s="72"/>
      <c r="O790" s="42"/>
    </row>
    <row r="791" spans="1:15" s="34" customFormat="1">
      <c r="A791" s="70"/>
      <c r="B791" s="72"/>
      <c r="O791" s="42"/>
    </row>
    <row r="792" spans="1:15" s="34" customFormat="1">
      <c r="A792" s="70"/>
      <c r="B792" s="72"/>
      <c r="O792" s="42"/>
    </row>
    <row r="793" spans="1:15" s="34" customFormat="1">
      <c r="A793" s="70"/>
      <c r="B793" s="72"/>
      <c r="O793" s="42"/>
    </row>
    <row r="794" spans="1:15" s="34" customFormat="1">
      <c r="A794" s="70"/>
      <c r="B794" s="72"/>
      <c r="O794" s="42"/>
    </row>
    <row r="795" spans="1:15" s="34" customFormat="1">
      <c r="A795" s="70"/>
      <c r="B795" s="72"/>
      <c r="O795" s="42"/>
    </row>
    <row r="796" spans="1:15" s="34" customFormat="1">
      <c r="A796" s="70"/>
      <c r="B796" s="72"/>
      <c r="O796" s="42"/>
    </row>
    <row r="797" spans="1:15" s="34" customFormat="1">
      <c r="A797" s="70"/>
      <c r="B797" s="72"/>
      <c r="O797" s="42"/>
    </row>
    <row r="798" spans="1:15" s="34" customFormat="1">
      <c r="A798" s="70"/>
      <c r="B798" s="72"/>
      <c r="O798" s="42"/>
    </row>
    <row r="799" spans="1:15" s="34" customFormat="1">
      <c r="A799" s="70"/>
      <c r="B799" s="72"/>
      <c r="O799" s="42"/>
    </row>
    <row r="800" spans="1:15" s="34" customFormat="1">
      <c r="A800" s="70"/>
      <c r="B800" s="72"/>
      <c r="O800" s="42"/>
    </row>
    <row r="801" spans="1:15" s="34" customFormat="1">
      <c r="A801" s="70"/>
      <c r="B801" s="72"/>
      <c r="O801" s="42"/>
    </row>
    <row r="802" spans="1:15" s="34" customFormat="1">
      <c r="A802" s="70"/>
      <c r="B802" s="72"/>
      <c r="O802" s="42"/>
    </row>
    <row r="803" spans="1:15" s="34" customFormat="1">
      <c r="A803" s="70"/>
      <c r="B803" s="72"/>
      <c r="O803" s="42"/>
    </row>
    <row r="804" spans="1:15" s="34" customFormat="1">
      <c r="A804" s="70"/>
      <c r="B804" s="72"/>
      <c r="O804" s="42"/>
    </row>
    <row r="805" spans="1:15" s="34" customFormat="1">
      <c r="A805" s="70"/>
      <c r="B805" s="72"/>
      <c r="O805" s="42"/>
    </row>
    <row r="806" spans="1:15" s="34" customFormat="1">
      <c r="A806" s="70"/>
      <c r="B806" s="72"/>
      <c r="O806" s="42"/>
    </row>
    <row r="807" spans="1:15" s="34" customFormat="1">
      <c r="A807" s="70"/>
      <c r="B807" s="72"/>
      <c r="O807" s="42"/>
    </row>
    <row r="808" spans="1:15" s="34" customFormat="1">
      <c r="A808" s="70"/>
      <c r="B808" s="72"/>
      <c r="O808" s="42"/>
    </row>
    <row r="809" spans="1:15" s="34" customFormat="1">
      <c r="A809" s="70"/>
      <c r="B809" s="72"/>
      <c r="O809" s="42"/>
    </row>
    <row r="810" spans="1:15" s="34" customFormat="1">
      <c r="A810" s="70"/>
      <c r="B810" s="72"/>
      <c r="O810" s="42"/>
    </row>
    <row r="811" spans="1:15" s="34" customFormat="1">
      <c r="A811" s="70"/>
      <c r="B811" s="72"/>
      <c r="O811" s="42"/>
    </row>
    <row r="812" spans="1:15" s="34" customFormat="1">
      <c r="A812" s="70"/>
      <c r="B812" s="72"/>
      <c r="O812" s="42"/>
    </row>
    <row r="813" spans="1:15" s="34" customFormat="1">
      <c r="A813" s="70"/>
      <c r="B813" s="72"/>
      <c r="O813" s="42"/>
    </row>
    <row r="814" spans="1:15" s="34" customFormat="1">
      <c r="A814" s="70"/>
      <c r="B814" s="72"/>
      <c r="O814" s="42"/>
    </row>
    <row r="815" spans="1:15" s="34" customFormat="1">
      <c r="A815" s="70"/>
      <c r="B815" s="72"/>
      <c r="O815" s="42"/>
    </row>
    <row r="816" spans="1:15" s="34" customFormat="1">
      <c r="A816" s="70"/>
      <c r="B816" s="72"/>
      <c r="O816" s="42"/>
    </row>
    <row r="817" spans="1:15" s="34" customFormat="1">
      <c r="A817" s="70"/>
      <c r="B817" s="72"/>
      <c r="O817" s="42"/>
    </row>
    <row r="818" spans="1:15" s="34" customFormat="1">
      <c r="A818" s="70"/>
      <c r="B818" s="72"/>
      <c r="O818" s="42"/>
    </row>
    <row r="819" spans="1:15" s="34" customFormat="1">
      <c r="A819" s="70"/>
      <c r="B819" s="72"/>
      <c r="O819" s="42"/>
    </row>
    <row r="820" spans="1:15" s="34" customFormat="1">
      <c r="A820" s="70"/>
      <c r="B820" s="72"/>
      <c r="O820" s="42"/>
    </row>
    <row r="821" spans="1:15" s="34" customFormat="1">
      <c r="A821" s="70"/>
      <c r="B821" s="72"/>
      <c r="O821" s="42"/>
    </row>
    <row r="822" spans="1:15" s="34" customFormat="1">
      <c r="A822" s="70"/>
      <c r="B822" s="72"/>
      <c r="O822" s="42"/>
    </row>
    <row r="823" spans="1:15" s="34" customFormat="1">
      <c r="A823" s="70"/>
      <c r="B823" s="72"/>
      <c r="O823" s="42"/>
    </row>
    <row r="824" spans="1:15" s="34" customFormat="1">
      <c r="A824" s="70"/>
      <c r="B824" s="72"/>
      <c r="O824" s="42"/>
    </row>
    <row r="825" spans="1:15" s="34" customFormat="1">
      <c r="A825" s="70"/>
      <c r="B825" s="72"/>
      <c r="O825" s="42"/>
    </row>
    <row r="826" spans="1:15" s="34" customFormat="1">
      <c r="A826" s="70"/>
      <c r="B826" s="72"/>
      <c r="O826" s="42"/>
    </row>
    <row r="827" spans="1:15" s="34" customFormat="1">
      <c r="A827" s="70"/>
      <c r="B827" s="72"/>
      <c r="O827" s="42"/>
    </row>
    <row r="828" spans="1:15" s="34" customFormat="1">
      <c r="A828" s="70"/>
      <c r="B828" s="72"/>
      <c r="O828" s="42"/>
    </row>
    <row r="829" spans="1:15" s="34" customFormat="1">
      <c r="A829" s="70"/>
      <c r="B829" s="72"/>
      <c r="O829" s="42"/>
    </row>
    <row r="830" spans="1:15" s="34" customFormat="1">
      <c r="A830" s="70"/>
      <c r="B830" s="72"/>
      <c r="O830" s="42"/>
    </row>
    <row r="831" spans="1:15" s="34" customFormat="1">
      <c r="A831" s="70"/>
      <c r="B831" s="72"/>
      <c r="O831" s="42"/>
    </row>
    <row r="832" spans="1:15" s="34" customFormat="1">
      <c r="A832" s="70"/>
      <c r="B832" s="72"/>
      <c r="O832" s="42"/>
    </row>
    <row r="833" spans="1:15" s="34" customFormat="1">
      <c r="A833" s="70"/>
      <c r="B833" s="72"/>
      <c r="O833" s="42"/>
    </row>
    <row r="834" spans="1:15" s="34" customFormat="1">
      <c r="A834" s="70"/>
      <c r="B834" s="72"/>
      <c r="O834" s="42"/>
    </row>
    <row r="835" spans="1:15" s="34" customFormat="1">
      <c r="A835" s="70"/>
      <c r="B835" s="72"/>
      <c r="O835" s="42"/>
    </row>
    <row r="836" spans="1:15" s="34" customFormat="1">
      <c r="A836" s="70"/>
      <c r="B836" s="72"/>
      <c r="O836" s="42"/>
    </row>
    <row r="837" spans="1:15" s="34" customFormat="1">
      <c r="A837" s="70"/>
      <c r="B837" s="72"/>
      <c r="O837" s="42"/>
    </row>
    <row r="838" spans="1:15" s="34" customFormat="1">
      <c r="A838" s="70"/>
      <c r="B838" s="72"/>
      <c r="O838" s="42"/>
    </row>
    <row r="839" spans="1:15" s="34" customFormat="1">
      <c r="A839" s="70"/>
      <c r="B839" s="72"/>
      <c r="O839" s="42"/>
    </row>
    <row r="840" spans="1:15" s="34" customFormat="1">
      <c r="A840" s="70"/>
      <c r="B840" s="72"/>
      <c r="O840" s="42"/>
    </row>
    <row r="841" spans="1:15" s="34" customFormat="1">
      <c r="A841" s="70"/>
      <c r="B841" s="72"/>
      <c r="O841" s="42"/>
    </row>
    <row r="842" spans="1:15" s="34" customFormat="1">
      <c r="A842" s="70"/>
      <c r="B842" s="72"/>
      <c r="O842" s="42"/>
    </row>
    <row r="843" spans="1:15" s="34" customFormat="1">
      <c r="A843" s="70"/>
      <c r="B843" s="72"/>
      <c r="O843" s="42"/>
    </row>
    <row r="844" spans="1:15" s="34" customFormat="1">
      <c r="A844" s="70"/>
      <c r="B844" s="72"/>
      <c r="O844" s="42"/>
    </row>
    <row r="845" spans="1:15" s="34" customFormat="1">
      <c r="A845" s="70"/>
      <c r="B845" s="72"/>
      <c r="O845" s="42"/>
    </row>
    <row r="846" spans="1:15" s="34" customFormat="1">
      <c r="A846" s="70"/>
      <c r="B846" s="72"/>
      <c r="O846" s="42"/>
    </row>
    <row r="847" spans="1:15" s="34" customFormat="1">
      <c r="A847" s="70"/>
      <c r="B847" s="72"/>
      <c r="O847" s="42"/>
    </row>
    <row r="848" spans="1:15" s="34" customFormat="1">
      <c r="A848" s="70"/>
      <c r="B848" s="72"/>
      <c r="O848" s="42"/>
    </row>
    <row r="849" spans="1:15" s="34" customFormat="1">
      <c r="A849" s="70"/>
      <c r="B849" s="72"/>
      <c r="O849" s="42"/>
    </row>
    <row r="850" spans="1:15" s="34" customFormat="1">
      <c r="A850" s="70"/>
      <c r="B850" s="72"/>
      <c r="O850" s="42"/>
    </row>
    <row r="851" spans="1:15" s="34" customFormat="1">
      <c r="A851" s="70"/>
      <c r="B851" s="72"/>
      <c r="O851" s="42"/>
    </row>
    <row r="852" spans="1:15" s="34" customFormat="1">
      <c r="A852" s="70"/>
      <c r="B852" s="72"/>
      <c r="O852" s="42"/>
    </row>
    <row r="853" spans="1:15" s="34" customFormat="1">
      <c r="A853" s="70"/>
      <c r="B853" s="72"/>
      <c r="O853" s="42"/>
    </row>
    <row r="854" spans="1:15" s="34" customFormat="1">
      <c r="A854" s="70"/>
      <c r="B854" s="72"/>
      <c r="O854" s="42"/>
    </row>
    <row r="855" spans="1:15" s="34" customFormat="1">
      <c r="A855" s="70"/>
      <c r="B855" s="72"/>
      <c r="O855" s="42"/>
    </row>
    <row r="856" spans="1:15" s="34" customFormat="1">
      <c r="A856" s="70"/>
      <c r="B856" s="72"/>
      <c r="O856" s="42"/>
    </row>
    <row r="857" spans="1:15" s="34" customFormat="1">
      <c r="A857" s="70"/>
      <c r="B857" s="72"/>
      <c r="O857" s="42"/>
    </row>
    <row r="858" spans="1:15" s="34" customFormat="1">
      <c r="A858" s="70"/>
      <c r="B858" s="72"/>
      <c r="O858" s="42"/>
    </row>
    <row r="859" spans="1:15" s="34" customFormat="1">
      <c r="A859" s="70"/>
      <c r="B859" s="72"/>
      <c r="O859" s="42"/>
    </row>
    <row r="860" spans="1:15" s="34" customFormat="1">
      <c r="A860" s="70"/>
      <c r="B860" s="72"/>
      <c r="O860" s="42"/>
    </row>
    <row r="861" spans="1:15" s="34" customFormat="1">
      <c r="A861" s="70"/>
      <c r="B861" s="72"/>
      <c r="O861" s="42"/>
    </row>
    <row r="862" spans="1:15" s="34" customFormat="1">
      <c r="A862" s="70"/>
      <c r="B862" s="72"/>
      <c r="O862" s="42"/>
    </row>
    <row r="863" spans="1:15" s="34" customFormat="1">
      <c r="A863" s="70"/>
      <c r="B863" s="72"/>
      <c r="O863" s="42"/>
    </row>
    <row r="864" spans="1:15" s="34" customFormat="1">
      <c r="A864" s="70"/>
      <c r="B864" s="72"/>
      <c r="O864" s="42"/>
    </row>
    <row r="865" spans="1:15" s="34" customFormat="1">
      <c r="A865" s="70"/>
      <c r="B865" s="72"/>
      <c r="O865" s="42"/>
    </row>
    <row r="866" spans="1:15" s="34" customFormat="1">
      <c r="A866" s="70"/>
      <c r="B866" s="72"/>
      <c r="O866" s="42"/>
    </row>
    <row r="867" spans="1:15" s="34" customFormat="1">
      <c r="A867" s="70"/>
      <c r="B867" s="72"/>
      <c r="O867" s="42"/>
    </row>
    <row r="868" spans="1:15" s="34" customFormat="1">
      <c r="A868" s="70"/>
      <c r="B868" s="72"/>
      <c r="O868" s="42"/>
    </row>
    <row r="869" spans="1:15" s="34" customFormat="1">
      <c r="A869" s="70"/>
      <c r="B869" s="72"/>
      <c r="O869" s="42"/>
    </row>
    <row r="870" spans="1:15" s="34" customFormat="1">
      <c r="A870" s="70"/>
      <c r="B870" s="72"/>
      <c r="O870" s="42"/>
    </row>
    <row r="871" spans="1:15" s="34" customFormat="1">
      <c r="A871" s="70"/>
      <c r="B871" s="72"/>
      <c r="O871" s="42"/>
    </row>
    <row r="872" spans="1:15" s="34" customFormat="1">
      <c r="A872" s="70"/>
      <c r="B872" s="72"/>
      <c r="O872" s="42"/>
    </row>
    <row r="873" spans="1:15" s="34" customFormat="1">
      <c r="A873" s="70"/>
      <c r="B873" s="72"/>
      <c r="O873" s="42"/>
    </row>
    <row r="874" spans="1:15" s="34" customFormat="1">
      <c r="A874" s="70"/>
      <c r="B874" s="72"/>
      <c r="O874" s="42"/>
    </row>
    <row r="875" spans="1:15" s="34" customFormat="1">
      <c r="A875" s="70"/>
      <c r="B875" s="72"/>
      <c r="O875" s="42"/>
    </row>
    <row r="876" spans="1:15" s="34" customFormat="1">
      <c r="A876" s="70"/>
      <c r="B876" s="72"/>
      <c r="O876" s="42"/>
    </row>
    <row r="877" spans="1:15" s="34" customFormat="1">
      <c r="A877" s="70"/>
      <c r="O877" s="42"/>
    </row>
    <row r="878" spans="1:15" s="34" customFormat="1">
      <c r="A878" s="70"/>
      <c r="O878" s="42"/>
    </row>
    <row r="879" spans="1:15" s="34" customFormat="1">
      <c r="A879" s="70"/>
      <c r="O879" s="42"/>
    </row>
    <row r="880" spans="1:15" s="34" customFormat="1">
      <c r="A880" s="70"/>
      <c r="O880" s="42"/>
    </row>
    <row r="881" spans="1:15" s="34" customFormat="1">
      <c r="A881" s="70"/>
      <c r="O881" s="42"/>
    </row>
    <row r="882" spans="1:15" s="34" customFormat="1">
      <c r="A882" s="70"/>
      <c r="O882" s="42"/>
    </row>
    <row r="883" spans="1:15" s="34" customFormat="1">
      <c r="A883" s="70"/>
      <c r="O883" s="42"/>
    </row>
    <row r="884" spans="1:15" s="34" customFormat="1">
      <c r="A884" s="70"/>
      <c r="O884" s="42"/>
    </row>
    <row r="885" spans="1:15" s="34" customFormat="1">
      <c r="A885" s="70"/>
      <c r="O885" s="42"/>
    </row>
    <row r="886" spans="1:15" s="34" customFormat="1">
      <c r="A886" s="70"/>
      <c r="O886" s="42"/>
    </row>
    <row r="887" spans="1:15">
      <c r="A887" s="70"/>
    </row>
    <row r="888" spans="1:15">
      <c r="A888" s="70"/>
    </row>
    <row r="889" spans="1:15">
      <c r="A889" s="70"/>
    </row>
    <row r="890" spans="1:15">
      <c r="A890" s="70"/>
    </row>
    <row r="891" spans="1:15">
      <c r="A891" s="70"/>
    </row>
    <row r="892" spans="1:15">
      <c r="A892" s="70"/>
    </row>
    <row r="893" spans="1:15">
      <c r="A893" s="70"/>
    </row>
    <row r="894" spans="1:15">
      <c r="A894" s="70"/>
    </row>
    <row r="895" spans="1:15">
      <c r="A895" s="70"/>
    </row>
    <row r="896" spans="1:15">
      <c r="A896" s="70"/>
    </row>
    <row r="897" spans="1:1">
      <c r="A897" s="70"/>
    </row>
    <row r="898" spans="1:1">
      <c r="A898" s="70"/>
    </row>
    <row r="899" spans="1:1">
      <c r="A899" s="70"/>
    </row>
    <row r="900" spans="1:1">
      <c r="A900" s="70"/>
    </row>
    <row r="901" spans="1:1">
      <c r="A901" s="70"/>
    </row>
    <row r="902" spans="1:1">
      <c r="A902" s="70"/>
    </row>
    <row r="903" spans="1:1">
      <c r="A903" s="70"/>
    </row>
    <row r="904" spans="1:1">
      <c r="A904" s="70"/>
    </row>
    <row r="905" spans="1:1">
      <c r="A905" s="70"/>
    </row>
    <row r="906" spans="1:1">
      <c r="A906" s="70"/>
    </row>
    <row r="907" spans="1:1">
      <c r="A907" s="70"/>
    </row>
    <row r="908" spans="1:1">
      <c r="A908" s="70"/>
    </row>
    <row r="909" spans="1:1">
      <c r="A909" s="70"/>
    </row>
    <row r="910" spans="1:1">
      <c r="A910" s="70"/>
    </row>
    <row r="911" spans="1:1">
      <c r="A911" s="70"/>
    </row>
    <row r="912" spans="1:1">
      <c r="A912" s="70"/>
    </row>
    <row r="913" spans="1:1">
      <c r="A913" s="70"/>
    </row>
    <row r="914" spans="1:1">
      <c r="A914" s="70"/>
    </row>
    <row r="915" spans="1:1">
      <c r="A915" s="70"/>
    </row>
    <row r="916" spans="1:1">
      <c r="A916" s="70"/>
    </row>
    <row r="917" spans="1:1">
      <c r="A917" s="70"/>
    </row>
    <row r="918" spans="1:1">
      <c r="A918" s="70"/>
    </row>
    <row r="919" spans="1:1">
      <c r="A919" s="70"/>
    </row>
    <row r="920" spans="1:1">
      <c r="A920" s="70"/>
    </row>
    <row r="921" spans="1:1">
      <c r="A921" s="70"/>
    </row>
    <row r="922" spans="1:1">
      <c r="A922" s="70"/>
    </row>
    <row r="923" spans="1:1">
      <c r="A923" s="70"/>
    </row>
    <row r="924" spans="1:1">
      <c r="A924" s="70"/>
    </row>
    <row r="925" spans="1:1">
      <c r="A925" s="70"/>
    </row>
    <row r="926" spans="1:1">
      <c r="A926" s="70"/>
    </row>
    <row r="927" spans="1:1">
      <c r="A927" s="70"/>
    </row>
    <row r="928" spans="1:1">
      <c r="A928" s="70"/>
    </row>
    <row r="929" spans="1:1">
      <c r="A929" s="70"/>
    </row>
    <row r="930" spans="1:1">
      <c r="A930" s="70"/>
    </row>
    <row r="931" spans="1:1">
      <c r="A931" s="70"/>
    </row>
    <row r="932" spans="1:1">
      <c r="A932" s="70"/>
    </row>
    <row r="933" spans="1:1">
      <c r="A933" s="70"/>
    </row>
    <row r="934" spans="1:1">
      <c r="A934" s="70"/>
    </row>
    <row r="935" spans="1:1">
      <c r="A935" s="70"/>
    </row>
    <row r="936" spans="1:1">
      <c r="A936" s="70"/>
    </row>
    <row r="937" spans="1:1">
      <c r="A937" s="70"/>
    </row>
    <row r="938" spans="1:1">
      <c r="A938" s="70"/>
    </row>
    <row r="939" spans="1:1">
      <c r="A939" s="70"/>
    </row>
    <row r="940" spans="1:1">
      <c r="A940" s="70"/>
    </row>
    <row r="941" spans="1:1">
      <c r="A941" s="70"/>
    </row>
    <row r="942" spans="1:1">
      <c r="A942" s="70"/>
    </row>
    <row r="943" spans="1:1">
      <c r="A943" s="70"/>
    </row>
    <row r="944" spans="1:1">
      <c r="A944" s="70"/>
    </row>
    <row r="945" spans="1:1">
      <c r="A945" s="70"/>
    </row>
    <row r="946" spans="1:1">
      <c r="A946" s="70"/>
    </row>
    <row r="947" spans="1:1">
      <c r="A947" s="70"/>
    </row>
    <row r="948" spans="1:1">
      <c r="A948" s="70"/>
    </row>
    <row r="949" spans="1:1">
      <c r="A949" s="70"/>
    </row>
    <row r="950" spans="1:1">
      <c r="A950" s="70"/>
    </row>
    <row r="951" spans="1:1">
      <c r="A951" s="70"/>
    </row>
    <row r="952" spans="1:1">
      <c r="A952" s="70"/>
    </row>
    <row r="953" spans="1:1">
      <c r="A953" s="70"/>
    </row>
    <row r="954" spans="1:1">
      <c r="A954" s="70"/>
    </row>
    <row r="955" spans="1:1">
      <c r="A955" s="70"/>
    </row>
    <row r="956" spans="1:1">
      <c r="A956" s="70"/>
    </row>
    <row r="957" spans="1:1">
      <c r="A957" s="70"/>
    </row>
    <row r="958" spans="1:1">
      <c r="A958" s="70"/>
    </row>
    <row r="959" spans="1:1">
      <c r="A959" s="70"/>
    </row>
    <row r="960" spans="1:1">
      <c r="A960" s="70"/>
    </row>
    <row r="961" spans="1:1">
      <c r="A961" s="70"/>
    </row>
    <row r="962" spans="1:1">
      <c r="A962" s="70"/>
    </row>
    <row r="963" spans="1:1">
      <c r="A963" s="70"/>
    </row>
    <row r="964" spans="1:1">
      <c r="A964" s="70"/>
    </row>
    <row r="965" spans="1:1">
      <c r="A965" s="70"/>
    </row>
    <row r="966" spans="1:1">
      <c r="A966" s="70"/>
    </row>
    <row r="967" spans="1:1">
      <c r="A967" s="70"/>
    </row>
    <row r="968" spans="1:1">
      <c r="A968" s="70"/>
    </row>
    <row r="969" spans="1:1">
      <c r="A969" s="70"/>
    </row>
    <row r="970" spans="1:1">
      <c r="A970" s="70"/>
    </row>
    <row r="971" spans="1:1">
      <c r="A971" s="70"/>
    </row>
    <row r="972" spans="1:1">
      <c r="A972" s="70"/>
    </row>
    <row r="973" spans="1:1">
      <c r="A973" s="70"/>
    </row>
    <row r="974" spans="1:1">
      <c r="A974" s="70"/>
    </row>
    <row r="975" spans="1:1">
      <c r="A975" s="70"/>
    </row>
    <row r="976" spans="1:1">
      <c r="A976" s="70"/>
    </row>
    <row r="977" spans="1:1">
      <c r="A977" s="70"/>
    </row>
    <row r="978" spans="1:1">
      <c r="A978" s="70"/>
    </row>
    <row r="979" spans="1:1">
      <c r="A979" s="70"/>
    </row>
    <row r="980" spans="1:1">
      <c r="A980" s="70"/>
    </row>
    <row r="981" spans="1:1">
      <c r="A981" s="70"/>
    </row>
    <row r="982" spans="1:1">
      <c r="A982" s="70"/>
    </row>
    <row r="983" spans="1:1">
      <c r="A983" s="70"/>
    </row>
    <row r="984" spans="1:1">
      <c r="A984" s="70"/>
    </row>
    <row r="985" spans="1:1">
      <c r="A985" s="70"/>
    </row>
    <row r="986" spans="1:1">
      <c r="A986" s="70"/>
    </row>
    <row r="987" spans="1:1">
      <c r="A987" s="70"/>
    </row>
    <row r="988" spans="1:1">
      <c r="A988" s="70"/>
    </row>
    <row r="989" spans="1:1">
      <c r="A989" s="70"/>
    </row>
    <row r="990" spans="1:1">
      <c r="A990" s="70"/>
    </row>
    <row r="991" spans="1:1">
      <c r="A991" s="70"/>
    </row>
    <row r="992" spans="1:1">
      <c r="A992" s="70"/>
    </row>
    <row r="993" spans="1:1">
      <c r="A993" s="70"/>
    </row>
    <row r="994" spans="1:1">
      <c r="A994" s="70"/>
    </row>
    <row r="995" spans="1:1">
      <c r="A995" s="70"/>
    </row>
    <row r="996" spans="1:1">
      <c r="A996" s="70"/>
    </row>
    <row r="997" spans="1:1">
      <c r="A997" s="70"/>
    </row>
    <row r="998" spans="1:1">
      <c r="A998" s="70"/>
    </row>
    <row r="999" spans="1:1">
      <c r="A999" s="70"/>
    </row>
    <row r="1000" spans="1:1">
      <c r="A1000" s="70"/>
    </row>
    <row r="1001" spans="1:1">
      <c r="A1001" s="70"/>
    </row>
    <row r="1002" spans="1:1">
      <c r="A1002" s="70"/>
    </row>
    <row r="1003" spans="1:1">
      <c r="A1003" s="70"/>
    </row>
    <row r="1004" spans="1:1">
      <c r="A1004" s="70"/>
    </row>
    <row r="1005" spans="1:1">
      <c r="A1005" s="70"/>
    </row>
    <row r="1006" spans="1:1">
      <c r="A1006" s="70"/>
    </row>
    <row r="1007" spans="1:1">
      <c r="A1007" s="70"/>
    </row>
    <row r="1008" spans="1:1">
      <c r="A1008" s="70"/>
    </row>
    <row r="1009" spans="1:1">
      <c r="A1009" s="70"/>
    </row>
    <row r="1010" spans="1:1">
      <c r="A1010" s="70"/>
    </row>
    <row r="1011" spans="1:1">
      <c r="A1011" s="70"/>
    </row>
    <row r="1012" spans="1:1">
      <c r="A1012" s="70"/>
    </row>
    <row r="1013" spans="1:1">
      <c r="A1013" s="70"/>
    </row>
    <row r="1014" spans="1:1">
      <c r="A1014" s="70"/>
    </row>
    <row r="1015" spans="1:1">
      <c r="A1015" s="70"/>
    </row>
    <row r="1016" spans="1:1">
      <c r="A1016" s="70"/>
    </row>
    <row r="1017" spans="1:1">
      <c r="A1017" s="70"/>
    </row>
    <row r="1018" spans="1:1">
      <c r="A1018" s="70"/>
    </row>
    <row r="1019" spans="1:1">
      <c r="A1019" s="70"/>
    </row>
    <row r="1020" spans="1:1">
      <c r="A1020" s="70"/>
    </row>
    <row r="1021" spans="1:1">
      <c r="A1021" s="70"/>
    </row>
    <row r="1022" spans="1:1">
      <c r="A1022" s="70"/>
    </row>
    <row r="1023" spans="1:1">
      <c r="A1023" s="70"/>
    </row>
    <row r="1024" spans="1:1">
      <c r="A1024" s="70"/>
    </row>
    <row r="1025" spans="1:1">
      <c r="A1025" s="70"/>
    </row>
    <row r="1026" spans="1:1">
      <c r="A1026" s="70"/>
    </row>
    <row r="1027" spans="1:1">
      <c r="A1027" s="70"/>
    </row>
    <row r="1028" spans="1:1">
      <c r="A1028" s="70"/>
    </row>
    <row r="1029" spans="1:1">
      <c r="A1029" s="70"/>
    </row>
    <row r="1030" spans="1:1">
      <c r="A1030" s="70"/>
    </row>
    <row r="1031" spans="1:1">
      <c r="A1031" s="70"/>
    </row>
    <row r="1032" spans="1:1">
      <c r="A1032" s="70"/>
    </row>
    <row r="1033" spans="1:1">
      <c r="A1033" s="70"/>
    </row>
    <row r="1034" spans="1:1">
      <c r="A1034" s="70"/>
    </row>
    <row r="1035" spans="1:1">
      <c r="A1035" s="70"/>
    </row>
    <row r="1036" spans="1:1">
      <c r="A1036" s="70"/>
    </row>
    <row r="1037" spans="1:1">
      <c r="A1037" s="70"/>
    </row>
    <row r="1038" spans="1:1">
      <c r="A1038" s="70"/>
    </row>
    <row r="1039" spans="1:1">
      <c r="A1039" s="70"/>
    </row>
    <row r="1040" spans="1:1">
      <c r="A1040" s="70"/>
    </row>
    <row r="1041" spans="1:1">
      <c r="A1041" s="70"/>
    </row>
    <row r="1042" spans="1:1">
      <c r="A1042" s="70"/>
    </row>
    <row r="1043" spans="1:1">
      <c r="A1043" s="70"/>
    </row>
    <row r="1044" spans="1:1">
      <c r="A1044" s="70"/>
    </row>
    <row r="1045" spans="1:1">
      <c r="A1045" s="70"/>
    </row>
    <row r="1046" spans="1:1">
      <c r="A1046" s="70"/>
    </row>
    <row r="1047" spans="1:1">
      <c r="A1047" s="70"/>
    </row>
    <row r="1048" spans="1:1">
      <c r="A1048" s="70"/>
    </row>
    <row r="1049" spans="1:1">
      <c r="A1049" s="70"/>
    </row>
    <row r="1050" spans="1:1">
      <c r="A1050" s="70"/>
    </row>
    <row r="1051" spans="1:1">
      <c r="A1051" s="70"/>
    </row>
    <row r="1052" spans="1:1">
      <c r="A1052" s="70"/>
    </row>
    <row r="1053" spans="1:1">
      <c r="A1053" s="70"/>
    </row>
    <row r="1054" spans="1:1">
      <c r="A1054" s="70"/>
    </row>
    <row r="1055" spans="1:1">
      <c r="A1055" s="70"/>
    </row>
    <row r="1056" spans="1:1">
      <c r="A1056" s="70"/>
    </row>
    <row r="1057" spans="1:1">
      <c r="A1057" s="70"/>
    </row>
    <row r="1058" spans="1:1">
      <c r="A1058" s="70"/>
    </row>
    <row r="1059" spans="1:1">
      <c r="A1059" s="70"/>
    </row>
    <row r="1060" spans="1:1">
      <c r="A1060" s="70"/>
    </row>
    <row r="1061" spans="1:1">
      <c r="A1061" s="70"/>
    </row>
    <row r="1062" spans="1:1">
      <c r="A1062" s="70"/>
    </row>
    <row r="1063" spans="1:1">
      <c r="A1063" s="70"/>
    </row>
    <row r="1064" spans="1:1">
      <c r="A1064" s="70"/>
    </row>
    <row r="1065" spans="1:1">
      <c r="A1065" s="70"/>
    </row>
    <row r="1066" spans="1:1">
      <c r="A1066" s="70"/>
    </row>
    <row r="1067" spans="1:1">
      <c r="A1067" s="70"/>
    </row>
    <row r="1068" spans="1:1">
      <c r="A1068" s="70"/>
    </row>
    <row r="1069" spans="1:1">
      <c r="A1069" s="70"/>
    </row>
    <row r="1070" spans="1:1">
      <c r="A1070" s="70"/>
    </row>
    <row r="1071" spans="1:1">
      <c r="A1071" s="70"/>
    </row>
    <row r="1072" spans="1:1">
      <c r="A1072" s="70"/>
    </row>
    <row r="1073" spans="1:1">
      <c r="A1073" s="70"/>
    </row>
    <row r="1074" spans="1:1">
      <c r="A1074" s="70"/>
    </row>
    <row r="1075" spans="1:1">
      <c r="A1075" s="70"/>
    </row>
    <row r="1076" spans="1:1">
      <c r="A1076" s="70"/>
    </row>
    <row r="1077" spans="1:1">
      <c r="A1077" s="70"/>
    </row>
    <row r="1078" spans="1:1">
      <c r="A1078" s="70"/>
    </row>
    <row r="1079" spans="1:1">
      <c r="A1079" s="70"/>
    </row>
    <row r="1080" spans="1:1">
      <c r="A1080" s="70"/>
    </row>
    <row r="1081" spans="1:1">
      <c r="A1081" s="70"/>
    </row>
    <row r="1082" spans="1:1">
      <c r="A1082" s="70"/>
    </row>
    <row r="1083" spans="1:1">
      <c r="A1083" s="70"/>
    </row>
    <row r="1084" spans="1:1">
      <c r="A1084" s="70"/>
    </row>
    <row r="1085" spans="1:1">
      <c r="A1085" s="70"/>
    </row>
    <row r="1086" spans="1:1">
      <c r="A1086" s="70"/>
    </row>
    <row r="1087" spans="1:1">
      <c r="A1087" s="70"/>
    </row>
    <row r="1088" spans="1:1">
      <c r="A1088" s="70"/>
    </row>
    <row r="1089" spans="1:1">
      <c r="A1089" s="70"/>
    </row>
    <row r="1090" spans="1:1">
      <c r="A1090" s="70"/>
    </row>
    <row r="1091" spans="1:1">
      <c r="A1091" s="70"/>
    </row>
    <row r="1092" spans="1:1">
      <c r="A1092" s="70"/>
    </row>
    <row r="1093" spans="1:1">
      <c r="A1093" s="70"/>
    </row>
    <row r="1094" spans="1:1">
      <c r="A1094" s="70"/>
    </row>
    <row r="1095" spans="1:1">
      <c r="A1095" s="70"/>
    </row>
    <row r="1096" spans="1:1">
      <c r="A1096" s="70"/>
    </row>
    <row r="1097" spans="1:1">
      <c r="A1097" s="70"/>
    </row>
    <row r="1098" spans="1:1">
      <c r="A1098" s="70"/>
    </row>
    <row r="1099" spans="1:1">
      <c r="A1099" s="70"/>
    </row>
    <row r="1100" spans="1:1">
      <c r="A1100" s="70"/>
    </row>
    <row r="1101" spans="1:1">
      <c r="A1101" s="70"/>
    </row>
    <row r="1102" spans="1:1">
      <c r="A1102" s="70"/>
    </row>
    <row r="1103" spans="1:1">
      <c r="A1103" s="70"/>
    </row>
    <row r="1104" spans="1:1">
      <c r="A1104" s="70"/>
    </row>
    <row r="1105" spans="1:1">
      <c r="A1105" s="70"/>
    </row>
    <row r="1106" spans="1:1">
      <c r="A1106" s="70"/>
    </row>
    <row r="1107" spans="1:1">
      <c r="A1107" s="70"/>
    </row>
    <row r="1108" spans="1:1">
      <c r="A1108" s="70"/>
    </row>
    <row r="1109" spans="1:1">
      <c r="A1109" s="70"/>
    </row>
    <row r="1110" spans="1:1">
      <c r="A1110" s="70"/>
    </row>
    <row r="1111" spans="1:1">
      <c r="A1111" s="70"/>
    </row>
    <row r="1112" spans="1:1">
      <c r="A1112" s="70"/>
    </row>
    <row r="1113" spans="1:1">
      <c r="A1113" s="70"/>
    </row>
    <row r="1114" spans="1:1">
      <c r="A1114" s="70"/>
    </row>
    <row r="1115" spans="1:1">
      <c r="A1115" s="70"/>
    </row>
    <row r="1116" spans="1:1">
      <c r="A1116" s="70"/>
    </row>
    <row r="1117" spans="1:1">
      <c r="A1117" s="70"/>
    </row>
    <row r="1118" spans="1:1">
      <c r="A1118" s="70"/>
    </row>
    <row r="1119" spans="1:1">
      <c r="A1119" s="70"/>
    </row>
    <row r="1120" spans="1:1">
      <c r="A1120" s="70"/>
    </row>
    <row r="1121" spans="1:1">
      <c r="A1121" s="70"/>
    </row>
    <row r="1122" spans="1:1">
      <c r="A1122" s="70"/>
    </row>
    <row r="1123" spans="1:1">
      <c r="A1123" s="70"/>
    </row>
    <row r="1124" spans="1:1">
      <c r="A1124" s="70"/>
    </row>
    <row r="1125" spans="1:1">
      <c r="A1125" s="70"/>
    </row>
    <row r="1126" spans="1:1">
      <c r="A1126" s="70"/>
    </row>
    <row r="1127" spans="1:1">
      <c r="A1127" s="70"/>
    </row>
    <row r="1128" spans="1:1">
      <c r="A1128" s="70"/>
    </row>
    <row r="1129" spans="1:1">
      <c r="A1129" s="70"/>
    </row>
    <row r="1130" spans="1:1">
      <c r="A1130" s="70"/>
    </row>
    <row r="1131" spans="1:1">
      <c r="A1131" s="70"/>
    </row>
    <row r="1132" spans="1:1">
      <c r="A1132" s="70"/>
    </row>
    <row r="1133" spans="1:1">
      <c r="A1133" s="70"/>
    </row>
    <row r="1134" spans="1:1">
      <c r="A1134" s="70"/>
    </row>
    <row r="1135" spans="1:1">
      <c r="A1135" s="70"/>
    </row>
    <row r="1136" spans="1:1">
      <c r="A1136" s="70"/>
    </row>
    <row r="1137" spans="1:1">
      <c r="A1137" s="70"/>
    </row>
    <row r="1138" spans="1:1">
      <c r="A1138" s="70"/>
    </row>
    <row r="1139" spans="1:1">
      <c r="A1139" s="70"/>
    </row>
    <row r="1140" spans="1:1">
      <c r="A1140" s="70"/>
    </row>
    <row r="1141" spans="1:1">
      <c r="A1141" s="70"/>
    </row>
    <row r="1142" spans="1:1">
      <c r="A1142" s="70"/>
    </row>
    <row r="1143" spans="1:1">
      <c r="A1143" s="70"/>
    </row>
    <row r="1144" spans="1:1">
      <c r="A1144" s="70"/>
    </row>
    <row r="1145" spans="1:1">
      <c r="A1145" s="70"/>
    </row>
    <row r="1146" spans="1:1">
      <c r="A1146" s="70"/>
    </row>
    <row r="1147" spans="1:1">
      <c r="A1147" s="70"/>
    </row>
    <row r="1148" spans="1:1">
      <c r="A1148" s="70"/>
    </row>
    <row r="1149" spans="1:1">
      <c r="A1149" s="70"/>
    </row>
    <row r="1150" spans="1:1">
      <c r="A1150" s="70"/>
    </row>
    <row r="1151" spans="1:1">
      <c r="A1151" s="70"/>
    </row>
    <row r="1152" spans="1:1">
      <c r="A1152" s="70"/>
    </row>
    <row r="1153" spans="1:1">
      <c r="A1153" s="70"/>
    </row>
    <row r="1154" spans="1:1">
      <c r="A1154" s="70"/>
    </row>
    <row r="1155" spans="1:1">
      <c r="A1155" s="70"/>
    </row>
    <row r="1156" spans="1:1">
      <c r="A1156" s="70"/>
    </row>
    <row r="1157" spans="1:1">
      <c r="A1157" s="70"/>
    </row>
    <row r="1158" spans="1:1">
      <c r="A1158" s="70"/>
    </row>
    <row r="1159" spans="1:1">
      <c r="A1159" s="70"/>
    </row>
    <row r="1160" spans="1:1">
      <c r="A1160" s="70"/>
    </row>
    <row r="1161" spans="1:1">
      <c r="A1161" s="70"/>
    </row>
    <row r="1162" spans="1:1">
      <c r="A1162" s="70"/>
    </row>
    <row r="1163" spans="1:1">
      <c r="A1163" s="70"/>
    </row>
    <row r="1164" spans="1:1">
      <c r="A1164" s="70"/>
    </row>
    <row r="1165" spans="1:1">
      <c r="A1165" s="70"/>
    </row>
    <row r="1166" spans="1:1">
      <c r="A1166" s="70"/>
    </row>
    <row r="1167" spans="1:1">
      <c r="A1167" s="70"/>
    </row>
    <row r="1168" spans="1:1">
      <c r="A1168" s="70"/>
    </row>
    <row r="1169" spans="1:1">
      <c r="A1169" s="70"/>
    </row>
    <row r="1170" spans="1:1">
      <c r="A1170" s="70"/>
    </row>
    <row r="1171" spans="1:1">
      <c r="A1171" s="70"/>
    </row>
    <row r="1172" spans="1:1">
      <c r="A1172" s="70"/>
    </row>
    <row r="1173" spans="1:1">
      <c r="A1173" s="70"/>
    </row>
    <row r="1174" spans="1:1">
      <c r="A1174" s="70"/>
    </row>
    <row r="1175" spans="1:1">
      <c r="A1175" s="70"/>
    </row>
    <row r="1176" spans="1:1">
      <c r="A1176" s="70"/>
    </row>
    <row r="1177" spans="1:1">
      <c r="A1177" s="70"/>
    </row>
    <row r="1178" spans="1:1">
      <c r="A1178" s="70"/>
    </row>
    <row r="1179" spans="1:1">
      <c r="A1179" s="70"/>
    </row>
    <row r="1180" spans="1:1">
      <c r="A1180" s="70"/>
    </row>
    <row r="1181" spans="1:1">
      <c r="A1181" s="70"/>
    </row>
    <row r="1182" spans="1:1">
      <c r="A1182" s="70"/>
    </row>
    <row r="1183" spans="1:1">
      <c r="A1183" s="70"/>
    </row>
    <row r="1184" spans="1:1">
      <c r="A1184" s="70"/>
    </row>
    <row r="1185" spans="1:1">
      <c r="A1185" s="70"/>
    </row>
    <row r="1186" spans="1:1">
      <c r="A1186" s="70"/>
    </row>
    <row r="1187" spans="1:1">
      <c r="A1187" s="70"/>
    </row>
    <row r="1188" spans="1:1">
      <c r="A1188" s="70"/>
    </row>
    <row r="1189" spans="1:1">
      <c r="A1189" s="70"/>
    </row>
    <row r="1190" spans="1:1">
      <c r="A1190" s="70"/>
    </row>
    <row r="1191" spans="1:1">
      <c r="A1191" s="70"/>
    </row>
    <row r="1192" spans="1:1">
      <c r="A1192" s="70"/>
    </row>
    <row r="1193" spans="1:1">
      <c r="A1193" s="70"/>
    </row>
    <row r="1194" spans="1:1">
      <c r="A1194" s="70"/>
    </row>
    <row r="1195" spans="1:1">
      <c r="A1195" s="70"/>
    </row>
    <row r="1196" spans="1:1">
      <c r="A1196" s="70"/>
    </row>
    <row r="1197" spans="1:1">
      <c r="A1197" s="70"/>
    </row>
    <row r="1198" spans="1:1">
      <c r="A1198" s="70"/>
    </row>
    <row r="1199" spans="1:1">
      <c r="A1199" s="70"/>
    </row>
    <row r="1200" spans="1:1">
      <c r="A1200" s="70"/>
    </row>
    <row r="1201" spans="1:1">
      <c r="A1201" s="70"/>
    </row>
    <row r="1202" spans="1:1">
      <c r="A1202" s="70"/>
    </row>
    <row r="1203" spans="1:1">
      <c r="A1203" s="70"/>
    </row>
    <row r="1204" spans="1:1">
      <c r="A1204" s="70"/>
    </row>
    <row r="1205" spans="1:1">
      <c r="A1205" s="70"/>
    </row>
    <row r="1206" spans="1:1">
      <c r="A1206" s="70"/>
    </row>
    <row r="1207" spans="1:1">
      <c r="A1207" s="70"/>
    </row>
    <row r="1208" spans="1:1">
      <c r="A1208" s="70"/>
    </row>
    <row r="1209" spans="1:1">
      <c r="A1209" s="70"/>
    </row>
    <row r="1210" spans="1:1">
      <c r="A1210" s="70"/>
    </row>
    <row r="1211" spans="1:1">
      <c r="A1211" s="70"/>
    </row>
    <row r="1212" spans="1:1">
      <c r="A1212" s="70"/>
    </row>
    <row r="1213" spans="1:1">
      <c r="A1213" s="70"/>
    </row>
    <row r="1214" spans="1:1">
      <c r="A1214" s="70"/>
    </row>
    <row r="1215" spans="1:1">
      <c r="A1215" s="70"/>
    </row>
    <row r="1216" spans="1:1">
      <c r="A1216" s="70"/>
    </row>
    <row r="1217" spans="1:1">
      <c r="A1217" s="70"/>
    </row>
    <row r="1218" spans="1:1">
      <c r="A1218" s="70"/>
    </row>
    <row r="1219" spans="1:1">
      <c r="A1219" s="70"/>
    </row>
    <row r="1220" spans="1:1">
      <c r="A1220" s="70"/>
    </row>
    <row r="1221" spans="1:1">
      <c r="A1221" s="70"/>
    </row>
    <row r="1222" spans="1:1">
      <c r="A1222" s="70"/>
    </row>
    <row r="1223" spans="1:1">
      <c r="A1223" s="70"/>
    </row>
    <row r="1224" spans="1:1">
      <c r="A1224" s="70"/>
    </row>
    <row r="1225" spans="1:1">
      <c r="A1225" s="70"/>
    </row>
    <row r="1226" spans="1:1">
      <c r="A1226" s="70"/>
    </row>
    <row r="1227" spans="1:1">
      <c r="A1227" s="70"/>
    </row>
    <row r="1228" spans="1:1">
      <c r="A1228" s="70"/>
    </row>
    <row r="1229" spans="1:1">
      <c r="A1229" s="70"/>
    </row>
    <row r="1230" spans="1:1">
      <c r="A1230" s="70"/>
    </row>
    <row r="1231" spans="1:1">
      <c r="A1231" s="70"/>
    </row>
    <row r="1232" spans="1:1">
      <c r="A1232" s="70"/>
    </row>
    <row r="1233" spans="1:1">
      <c r="A1233" s="70"/>
    </row>
    <row r="1234" spans="1:1">
      <c r="A1234" s="70"/>
    </row>
    <row r="1235" spans="1:1">
      <c r="A1235" s="70"/>
    </row>
    <row r="1236" spans="1:1">
      <c r="A1236" s="70"/>
    </row>
    <row r="1237" spans="1:1">
      <c r="A1237" s="70"/>
    </row>
    <row r="1238" spans="1:1">
      <c r="A1238" s="70"/>
    </row>
    <row r="1239" spans="1:1">
      <c r="A1239" s="70"/>
    </row>
    <row r="1240" spans="1:1">
      <c r="A1240" s="70"/>
    </row>
    <row r="1241" spans="1:1">
      <c r="A1241" s="70"/>
    </row>
    <row r="1242" spans="1:1">
      <c r="A1242" s="70"/>
    </row>
    <row r="1243" spans="1:1">
      <c r="A1243" s="70"/>
    </row>
    <row r="1244" spans="1:1">
      <c r="A1244" s="70"/>
    </row>
    <row r="1245" spans="1:1">
      <c r="A1245" s="70"/>
    </row>
    <row r="1246" spans="1:1">
      <c r="A1246" s="70"/>
    </row>
    <row r="1247" spans="1:1">
      <c r="A1247" s="70"/>
    </row>
    <row r="1248" spans="1:1">
      <c r="A1248" s="70"/>
    </row>
    <row r="1249" spans="1:1">
      <c r="A1249" s="70"/>
    </row>
    <row r="1250" spans="1:1">
      <c r="A1250" s="70"/>
    </row>
    <row r="1251" spans="1:1">
      <c r="A1251" s="70"/>
    </row>
    <row r="1252" spans="1:1">
      <c r="A1252" s="70"/>
    </row>
    <row r="1253" spans="1:1">
      <c r="A1253" s="70"/>
    </row>
    <row r="1254" spans="1:1">
      <c r="A1254" s="70"/>
    </row>
    <row r="1255" spans="1:1">
      <c r="A1255" s="70"/>
    </row>
    <row r="1256" spans="1:1">
      <c r="A1256" s="70"/>
    </row>
    <row r="1257" spans="1:1">
      <c r="A1257" s="70"/>
    </row>
    <row r="1258" spans="1:1">
      <c r="A1258" s="70"/>
    </row>
    <row r="1259" spans="1:1">
      <c r="A1259" s="70"/>
    </row>
    <row r="1260" spans="1:1">
      <c r="A1260" s="70"/>
    </row>
    <row r="1261" spans="1:1">
      <c r="A1261" s="70"/>
    </row>
    <row r="1262" spans="1:1">
      <c r="A1262" s="70"/>
    </row>
    <row r="1263" spans="1:1">
      <c r="A1263" s="70"/>
    </row>
    <row r="1264" spans="1:1">
      <c r="A1264" s="70"/>
    </row>
    <row r="1265" spans="1:1">
      <c r="A1265" s="70"/>
    </row>
    <row r="1266" spans="1:1">
      <c r="A1266" s="70"/>
    </row>
    <row r="1267" spans="1:1">
      <c r="A1267" s="70"/>
    </row>
    <row r="1268" spans="1:1">
      <c r="A1268" s="70"/>
    </row>
    <row r="1269" spans="1:1">
      <c r="A1269" s="70"/>
    </row>
    <row r="1270" spans="1:1">
      <c r="A1270" s="70"/>
    </row>
    <row r="1271" spans="1:1">
      <c r="A1271" s="70"/>
    </row>
    <row r="1272" spans="1:1">
      <c r="A1272" s="70"/>
    </row>
    <row r="1273" spans="1:1">
      <c r="A1273" s="70"/>
    </row>
    <row r="1274" spans="1:1">
      <c r="A1274" s="70"/>
    </row>
    <row r="1275" spans="1:1">
      <c r="A1275" s="70"/>
    </row>
    <row r="1276" spans="1:1">
      <c r="A1276" s="70"/>
    </row>
    <row r="1277" spans="1:1">
      <c r="A1277" s="70"/>
    </row>
    <row r="1278" spans="1:1">
      <c r="A1278" s="70"/>
    </row>
    <row r="1279" spans="1:1">
      <c r="A1279" s="70"/>
    </row>
    <row r="1280" spans="1:1">
      <c r="A1280" s="70"/>
    </row>
    <row r="1281" spans="1:1">
      <c r="A1281" s="70"/>
    </row>
    <row r="1282" spans="1:1">
      <c r="A1282" s="70"/>
    </row>
    <row r="1283" spans="1:1">
      <c r="A1283" s="70"/>
    </row>
    <row r="1284" spans="1:1">
      <c r="A1284" s="70"/>
    </row>
    <row r="1285" spans="1:1">
      <c r="A1285" s="70"/>
    </row>
    <row r="1286" spans="1:1">
      <c r="A1286" s="70"/>
    </row>
    <row r="1287" spans="1:1">
      <c r="A1287" s="70"/>
    </row>
    <row r="1288" spans="1:1">
      <c r="A1288" s="70"/>
    </row>
    <row r="1289" spans="1:1">
      <c r="A1289" s="70"/>
    </row>
    <row r="1290" spans="1:1">
      <c r="A1290" s="70"/>
    </row>
    <row r="1291" spans="1:1">
      <c r="A1291" s="70"/>
    </row>
    <row r="1292" spans="1:1">
      <c r="A1292" s="70"/>
    </row>
    <row r="1293" spans="1:1">
      <c r="A1293" s="70"/>
    </row>
    <row r="1294" spans="1:1">
      <c r="A1294" s="70"/>
    </row>
    <row r="1295" spans="1:1">
      <c r="A1295" s="70"/>
    </row>
    <row r="1296" spans="1:1">
      <c r="A1296" s="70"/>
    </row>
    <row r="1297" spans="1:1">
      <c r="A1297" s="70"/>
    </row>
    <row r="1298" spans="1:1">
      <c r="A1298" s="70"/>
    </row>
    <row r="1299" spans="1:1">
      <c r="A1299" s="70"/>
    </row>
    <row r="1300" spans="1:1">
      <c r="A1300" s="70"/>
    </row>
    <row r="1301" spans="1:1">
      <c r="A1301" s="70"/>
    </row>
    <row r="1302" spans="1:1">
      <c r="A1302" s="70"/>
    </row>
    <row r="1303" spans="1:1">
      <c r="A1303" s="70"/>
    </row>
    <row r="1304" spans="1:1">
      <c r="A1304" s="70"/>
    </row>
    <row r="1305" spans="1:1">
      <c r="A1305" s="70"/>
    </row>
    <row r="1306" spans="1:1">
      <c r="A1306" s="70"/>
    </row>
    <row r="1307" spans="1:1">
      <c r="A1307" s="70"/>
    </row>
    <row r="1308" spans="1:1">
      <c r="A1308" s="70"/>
    </row>
    <row r="1309" spans="1:1">
      <c r="A1309" s="70"/>
    </row>
    <row r="1310" spans="1:1">
      <c r="A1310" s="70"/>
    </row>
    <row r="1311" spans="1:1">
      <c r="A1311" s="70"/>
    </row>
    <row r="1312" spans="1:1">
      <c r="A1312" s="70"/>
    </row>
    <row r="1313" spans="1:1">
      <c r="A1313" s="70"/>
    </row>
    <row r="1314" spans="1:1">
      <c r="A1314" s="70"/>
    </row>
    <row r="1315" spans="1:1">
      <c r="A1315" s="70"/>
    </row>
    <row r="1316" spans="1:1">
      <c r="A1316" s="70"/>
    </row>
    <row r="1317" spans="1:1">
      <c r="A1317" s="70"/>
    </row>
    <row r="1318" spans="1:1">
      <c r="A1318" s="70"/>
    </row>
    <row r="1319" spans="1:1">
      <c r="A1319" s="70"/>
    </row>
    <row r="1320" spans="1:1">
      <c r="A1320" s="70"/>
    </row>
    <row r="1321" spans="1:1">
      <c r="A1321" s="70"/>
    </row>
    <row r="1322" spans="1:1">
      <c r="A1322" s="70"/>
    </row>
    <row r="1323" spans="1:1">
      <c r="A1323" s="70"/>
    </row>
    <row r="1324" spans="1:1">
      <c r="A1324" s="70"/>
    </row>
    <row r="1325" spans="1:1">
      <c r="A1325" s="70"/>
    </row>
    <row r="1326" spans="1:1">
      <c r="A1326" s="70"/>
    </row>
    <row r="1327" spans="1:1">
      <c r="A1327" s="70"/>
    </row>
    <row r="1328" spans="1:1">
      <c r="A1328" s="70"/>
    </row>
    <row r="1329" spans="1:1">
      <c r="A1329" s="70"/>
    </row>
    <row r="1330" spans="1:1">
      <c r="A1330" s="70"/>
    </row>
    <row r="1331" spans="1:1">
      <c r="A1331" s="70"/>
    </row>
    <row r="1332" spans="1:1">
      <c r="A1332" s="70"/>
    </row>
    <row r="1333" spans="1:1">
      <c r="A1333" s="70"/>
    </row>
    <row r="1334" spans="1:1">
      <c r="A1334" s="70"/>
    </row>
    <row r="1335" spans="1:1">
      <c r="A1335" s="70"/>
    </row>
    <row r="1336" spans="1:1">
      <c r="A1336" s="70"/>
    </row>
    <row r="1337" spans="1:1">
      <c r="A1337" s="70"/>
    </row>
    <row r="1338" spans="1:1">
      <c r="A1338" s="70"/>
    </row>
    <row r="1339" spans="1:1">
      <c r="A1339" s="70"/>
    </row>
    <row r="1340" spans="1:1">
      <c r="A1340" s="70"/>
    </row>
    <row r="1341" spans="1:1">
      <c r="A1341" s="70"/>
    </row>
    <row r="1342" spans="1:1">
      <c r="A1342" s="70"/>
    </row>
    <row r="1343" spans="1:1">
      <c r="A1343" s="70"/>
    </row>
    <row r="1344" spans="1:1">
      <c r="A1344" s="70"/>
    </row>
    <row r="1345" spans="1:1">
      <c r="A1345" s="70"/>
    </row>
    <row r="1346" spans="1:1">
      <c r="A1346" s="70"/>
    </row>
    <row r="1347" spans="1:1">
      <c r="A1347" s="70"/>
    </row>
    <row r="1348" spans="1:1">
      <c r="A1348" s="70"/>
    </row>
    <row r="1349" spans="1:1">
      <c r="A1349" s="70"/>
    </row>
    <row r="1350" spans="1:1">
      <c r="A1350" s="70"/>
    </row>
    <row r="1351" spans="1:1">
      <c r="A1351" s="70"/>
    </row>
    <row r="1352" spans="1:1">
      <c r="A1352" s="70"/>
    </row>
    <row r="1353" spans="1:1">
      <c r="A1353" s="70"/>
    </row>
    <row r="1354" spans="1:1">
      <c r="A1354" s="70"/>
    </row>
    <row r="1355" spans="1:1">
      <c r="A1355" s="70"/>
    </row>
    <row r="1356" spans="1:1">
      <c r="A1356" s="70"/>
    </row>
    <row r="1357" spans="1:1">
      <c r="A1357" s="70"/>
    </row>
    <row r="1358" spans="1:1">
      <c r="A1358" s="70"/>
    </row>
    <row r="1359" spans="1:1">
      <c r="A1359" s="70"/>
    </row>
    <row r="1360" spans="1:1">
      <c r="A1360" s="70"/>
    </row>
    <row r="1361" spans="1:1">
      <c r="A1361" s="70"/>
    </row>
    <row r="1362" spans="1:1">
      <c r="A1362" s="70"/>
    </row>
    <row r="1363" spans="1:1">
      <c r="A1363" s="70"/>
    </row>
    <row r="1364" spans="1:1">
      <c r="A1364" s="70"/>
    </row>
    <row r="1365" spans="1:1">
      <c r="A1365" s="70"/>
    </row>
    <row r="1366" spans="1:1">
      <c r="A1366" s="70"/>
    </row>
    <row r="1367" spans="1:1">
      <c r="A1367" s="70"/>
    </row>
    <row r="1368" spans="1:1">
      <c r="A1368" s="70"/>
    </row>
    <row r="1369" spans="1:1">
      <c r="A1369" s="70"/>
    </row>
    <row r="1370" spans="1:1">
      <c r="A1370" s="70"/>
    </row>
    <row r="1371" spans="1:1">
      <c r="A1371" s="70"/>
    </row>
    <row r="1372" spans="1:1">
      <c r="A1372" s="70"/>
    </row>
    <row r="1373" spans="1:1">
      <c r="A1373" s="70"/>
    </row>
    <row r="1374" spans="1:1">
      <c r="A1374" s="70"/>
    </row>
    <row r="1375" spans="1:1">
      <c r="A1375" s="70"/>
    </row>
    <row r="1376" spans="1:1">
      <c r="A1376" s="70"/>
    </row>
    <row r="1377" spans="1:1">
      <c r="A1377" s="70"/>
    </row>
    <row r="1378" spans="1:1">
      <c r="A1378" s="70"/>
    </row>
    <row r="1379" spans="1:1">
      <c r="A1379" s="70"/>
    </row>
    <row r="1380" spans="1:1">
      <c r="A1380" s="70"/>
    </row>
    <row r="1381" spans="1:1">
      <c r="A1381" s="70"/>
    </row>
    <row r="1382" spans="1:1">
      <c r="A1382" s="70"/>
    </row>
    <row r="1383" spans="1:1">
      <c r="A1383" s="70"/>
    </row>
    <row r="1384" spans="1:1">
      <c r="A1384" s="70"/>
    </row>
    <row r="1385" spans="1:1">
      <c r="A1385" s="70"/>
    </row>
    <row r="1386" spans="1:1">
      <c r="A1386" s="70"/>
    </row>
    <row r="1387" spans="1:1">
      <c r="A1387" s="70"/>
    </row>
    <row r="1388" spans="1:1">
      <c r="A1388" s="70"/>
    </row>
    <row r="1389" spans="1:1">
      <c r="A1389" s="70"/>
    </row>
    <row r="1390" spans="1:1">
      <c r="A1390" s="70"/>
    </row>
    <row r="1391" spans="1:1">
      <c r="A1391" s="70"/>
    </row>
    <row r="1392" spans="1:1">
      <c r="A1392" s="70"/>
    </row>
    <row r="1393" spans="1:1">
      <c r="A1393" s="70"/>
    </row>
    <row r="1394" spans="1:1">
      <c r="A1394" s="70"/>
    </row>
    <row r="1395" spans="1:1">
      <c r="A1395" s="70"/>
    </row>
    <row r="1396" spans="1:1">
      <c r="A1396" s="70"/>
    </row>
    <row r="1397" spans="1:1">
      <c r="A1397" s="70"/>
    </row>
    <row r="1398" spans="1:1">
      <c r="A1398" s="70"/>
    </row>
    <row r="1399" spans="1:1">
      <c r="A1399" s="70"/>
    </row>
    <row r="1400" spans="1:1">
      <c r="A1400" s="70"/>
    </row>
    <row r="1401" spans="1:1">
      <c r="A1401" s="70"/>
    </row>
    <row r="1402" spans="1:1">
      <c r="A1402" s="70"/>
    </row>
    <row r="1403" spans="1:1">
      <c r="A1403" s="70"/>
    </row>
    <row r="1404" spans="1:1">
      <c r="A1404" s="70"/>
    </row>
    <row r="1405" spans="1:1">
      <c r="A1405" s="70"/>
    </row>
    <row r="1406" spans="1:1">
      <c r="A1406" s="70"/>
    </row>
    <row r="1407" spans="1:1">
      <c r="A1407" s="70"/>
    </row>
    <row r="1408" spans="1:1">
      <c r="A1408" s="70"/>
    </row>
    <row r="1409" spans="1:1">
      <c r="A1409" s="70"/>
    </row>
    <row r="1410" spans="1:1">
      <c r="A1410" s="70"/>
    </row>
    <row r="1411" spans="1:1">
      <c r="A1411" s="70"/>
    </row>
    <row r="1412" spans="1:1">
      <c r="A1412" s="70"/>
    </row>
    <row r="1413" spans="1:1">
      <c r="A1413" s="70"/>
    </row>
    <row r="1414" spans="1:1">
      <c r="A1414" s="70"/>
    </row>
    <row r="1415" spans="1:1">
      <c r="A1415" s="70"/>
    </row>
    <row r="1416" spans="1:1">
      <c r="A1416" s="70"/>
    </row>
    <row r="1417" spans="1:1">
      <c r="A1417" s="70"/>
    </row>
    <row r="1418" spans="1:1">
      <c r="A1418" s="70"/>
    </row>
    <row r="1419" spans="1:1">
      <c r="A1419" s="70"/>
    </row>
    <row r="1420" spans="1:1">
      <c r="A1420" s="70"/>
    </row>
    <row r="1421" spans="1:1">
      <c r="A1421" s="70"/>
    </row>
    <row r="1422" spans="1:1">
      <c r="A1422" s="70"/>
    </row>
    <row r="1423" spans="1:1">
      <c r="A1423" s="70"/>
    </row>
    <row r="1424" spans="1:1">
      <c r="A1424" s="70"/>
    </row>
    <row r="1425" spans="1:1">
      <c r="A1425" s="70"/>
    </row>
    <row r="1426" spans="1:1">
      <c r="A1426" s="70"/>
    </row>
    <row r="1427" spans="1:1">
      <c r="A1427" s="70"/>
    </row>
    <row r="1428" spans="1:1">
      <c r="A1428" s="70"/>
    </row>
    <row r="1429" spans="1:1">
      <c r="A1429" s="70"/>
    </row>
    <row r="1430" spans="1:1">
      <c r="A1430" s="70"/>
    </row>
    <row r="1431" spans="1:1">
      <c r="A1431" s="70"/>
    </row>
    <row r="1432" spans="1:1">
      <c r="A1432" s="70"/>
    </row>
    <row r="1433" spans="1:1">
      <c r="A1433" s="70"/>
    </row>
    <row r="1434" spans="1:1">
      <c r="A1434" s="70"/>
    </row>
    <row r="1435" spans="1:1">
      <c r="A1435" s="70"/>
    </row>
    <row r="1436" spans="1:1">
      <c r="A1436" s="70"/>
    </row>
    <row r="1437" spans="1:1">
      <c r="A1437" s="70"/>
    </row>
    <row r="1438" spans="1:1">
      <c r="A1438" s="70"/>
    </row>
    <row r="1439" spans="1:1">
      <c r="A1439" s="70"/>
    </row>
    <row r="1440" spans="1:1">
      <c r="A1440" s="70"/>
    </row>
    <row r="1441" spans="1:1">
      <c r="A1441" s="70"/>
    </row>
    <row r="1442" spans="1:1">
      <c r="A1442" s="70"/>
    </row>
    <row r="1443" spans="1:1">
      <c r="A1443" s="70"/>
    </row>
    <row r="1444" spans="1:1">
      <c r="A1444" s="70"/>
    </row>
    <row r="1445" spans="1:1">
      <c r="A1445" s="70"/>
    </row>
    <row r="1446" spans="1:1">
      <c r="A1446" s="70"/>
    </row>
    <row r="1447" spans="1:1">
      <c r="A1447" s="70"/>
    </row>
    <row r="1448" spans="1:1">
      <c r="A1448" s="70"/>
    </row>
    <row r="1449" spans="1:1">
      <c r="A1449" s="70"/>
    </row>
    <row r="1450" spans="1:1">
      <c r="A1450" s="70"/>
    </row>
    <row r="1451" spans="1:1">
      <c r="A1451" s="70"/>
    </row>
    <row r="1452" spans="1:1">
      <c r="A1452" s="70"/>
    </row>
    <row r="1453" spans="1:1">
      <c r="A1453" s="70"/>
    </row>
    <row r="1454" spans="1:1">
      <c r="A1454" s="70"/>
    </row>
    <row r="1455" spans="1:1">
      <c r="A1455" s="70"/>
    </row>
    <row r="1456" spans="1:1">
      <c r="A1456" s="70"/>
    </row>
    <row r="1457" spans="1:1">
      <c r="A1457" s="70"/>
    </row>
    <row r="1458" spans="1:1">
      <c r="A1458" s="70"/>
    </row>
    <row r="1459" spans="1:1">
      <c r="A1459" s="70"/>
    </row>
    <row r="1460" spans="1:1">
      <c r="A1460" s="70"/>
    </row>
    <row r="1461" spans="1:1">
      <c r="A1461" s="70"/>
    </row>
    <row r="1462" spans="1:1">
      <c r="A1462" s="70"/>
    </row>
    <row r="1463" spans="1:1">
      <c r="A1463" s="70"/>
    </row>
    <row r="1464" spans="1:1">
      <c r="A1464" s="70"/>
    </row>
    <row r="1465" spans="1:1">
      <c r="A1465" s="70"/>
    </row>
    <row r="1466" spans="1:1">
      <c r="A1466" s="70"/>
    </row>
    <row r="1467" spans="1:1">
      <c r="A1467" s="70"/>
    </row>
    <row r="1468" spans="1:1">
      <c r="A1468" s="70"/>
    </row>
    <row r="1469" spans="1:1">
      <c r="A1469" s="70"/>
    </row>
    <row r="1470" spans="1:1">
      <c r="A1470" s="70"/>
    </row>
    <row r="1471" spans="1:1">
      <c r="A1471" s="70"/>
    </row>
    <row r="1472" spans="1:1">
      <c r="A1472" s="70"/>
    </row>
    <row r="1473" spans="1:1">
      <c r="A1473" s="70"/>
    </row>
    <row r="1474" spans="1:1">
      <c r="A1474" s="70"/>
    </row>
    <row r="1475" spans="1:1">
      <c r="A1475" s="70"/>
    </row>
    <row r="1476" spans="1:1">
      <c r="A1476" s="70"/>
    </row>
    <row r="1477" spans="1:1">
      <c r="A1477" s="70"/>
    </row>
    <row r="1478" spans="1:1">
      <c r="A1478" s="70"/>
    </row>
    <row r="1479" spans="1:1">
      <c r="A1479" s="70"/>
    </row>
    <row r="1480" spans="1:1">
      <c r="A1480" s="70"/>
    </row>
    <row r="1481" spans="1:1">
      <c r="A1481" s="70"/>
    </row>
    <row r="1482" spans="1:1">
      <c r="A1482" s="70"/>
    </row>
    <row r="1483" spans="1:1">
      <c r="A1483" s="70"/>
    </row>
    <row r="1484" spans="1:1">
      <c r="A1484" s="70"/>
    </row>
    <row r="1485" spans="1:1">
      <c r="A1485" s="70"/>
    </row>
    <row r="1486" spans="1:1">
      <c r="A1486" s="70"/>
    </row>
    <row r="1487" spans="1:1">
      <c r="A1487" s="70"/>
    </row>
    <row r="1488" spans="1:1">
      <c r="A1488" s="70"/>
    </row>
    <row r="1489" spans="1:1">
      <c r="A1489" s="70"/>
    </row>
    <row r="1490" spans="1:1">
      <c r="A1490" s="70"/>
    </row>
    <row r="1491" spans="1:1">
      <c r="A1491" s="70"/>
    </row>
    <row r="1492" spans="1:1">
      <c r="A1492" s="70"/>
    </row>
    <row r="1493" spans="1:1">
      <c r="A1493" s="70"/>
    </row>
    <row r="1494" spans="1:1">
      <c r="A1494" s="70"/>
    </row>
    <row r="1495" spans="1:1">
      <c r="A1495" s="70"/>
    </row>
    <row r="1496" spans="1:1">
      <c r="A1496" s="70"/>
    </row>
    <row r="1497" spans="1:1">
      <c r="A1497" s="70"/>
    </row>
    <row r="1498" spans="1:1">
      <c r="A1498" s="70"/>
    </row>
    <row r="1499" spans="1:1">
      <c r="A1499" s="70"/>
    </row>
    <row r="1500" spans="1:1">
      <c r="A1500" s="70"/>
    </row>
    <row r="1501" spans="1:1">
      <c r="A1501" s="70"/>
    </row>
    <row r="1502" spans="1:1">
      <c r="A1502" s="70"/>
    </row>
  </sheetData>
  <sheetProtection algorithmName="SHA-512" hashValue="4u7a1jNhIM2GKYsBLsgM62HJRD3WDj9Bbl+vpN6/ojjgfpmB/YQI+Pv/vsdo/C9U14pmsMaRvJ86uF0hBw1+VA==" saltValue="geSuWbNFaS7FyL2LyL3thg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E3:M27"/>
  <sheetViews>
    <sheetView zoomScale="85" zoomScaleNormal="85" zoomScalePageLayoutView="50" workbookViewId="0">
      <selection activeCell="W15" sqref="W15"/>
    </sheetView>
  </sheetViews>
  <sheetFormatPr defaultColWidth="8.85546875" defaultRowHeight="15"/>
  <sheetData>
    <row r="3" hidden="1"/>
    <row r="4" hidden="1"/>
    <row r="5" hidden="1"/>
    <row r="6" hidden="1"/>
    <row r="7" hidden="1"/>
    <row r="22" spans="5:13" ht="10.5" customHeight="1"/>
    <row r="23" spans="5:13" ht="216" customHeight="1" thickBot="1"/>
    <row r="24" spans="5:13" ht="15.75" customHeight="1">
      <c r="E24" s="200" t="s">
        <v>96</v>
      </c>
      <c r="F24" s="201"/>
      <c r="G24" s="201"/>
      <c r="H24" s="201"/>
      <c r="I24" s="201"/>
      <c r="J24" s="201"/>
      <c r="K24" s="201"/>
      <c r="L24" s="201"/>
      <c r="M24" s="202"/>
    </row>
    <row r="25" spans="5:13" ht="8.25" customHeight="1" thickBot="1">
      <c r="E25" s="73"/>
      <c r="M25" s="74"/>
    </row>
    <row r="26" spans="5:13">
      <c r="E26" s="75" t="s">
        <v>51</v>
      </c>
      <c r="F26" s="76"/>
      <c r="G26" s="76" t="s">
        <v>68</v>
      </c>
      <c r="H26" s="76"/>
      <c r="I26" s="76" t="s">
        <v>69</v>
      </c>
      <c r="J26" s="76"/>
      <c r="K26" s="76" t="s">
        <v>70</v>
      </c>
      <c r="L26" s="76"/>
      <c r="M26" s="77" t="s">
        <v>78</v>
      </c>
    </row>
    <row r="27" spans="5:13" ht="15.75" thickBot="1">
      <c r="E27" s="78">
        <f>'CALC. NO2'!AB11</f>
        <v>1</v>
      </c>
      <c r="F27" s="79"/>
      <c r="G27" s="79">
        <f>'CALC. NO2'!AD11</f>
        <v>0</v>
      </c>
      <c r="H27" s="79"/>
      <c r="I27" s="79">
        <f>'CALC. NO2'!AF11</f>
        <v>0</v>
      </c>
      <c r="J27" s="79"/>
      <c r="K27" s="79">
        <f>'CALC. NO2'!AH11</f>
        <v>0</v>
      </c>
      <c r="L27" s="79"/>
      <c r="M27" s="80">
        <f>'CALC. NO2'!AJ11</f>
        <v>0</v>
      </c>
    </row>
  </sheetData>
  <mergeCells count="1">
    <mergeCell ref="E24:M24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86"/>
  <sheetViews>
    <sheetView zoomScaleNormal="100" workbookViewId="0">
      <pane ySplit="12" topLeftCell="A13" activePane="bottomLeft" state="frozen"/>
      <selection activeCell="AG35" sqref="AG35"/>
      <selection pane="bottomLeft" activeCell="N17" sqref="N17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7.28515625" style="34" customWidth="1"/>
    <col min="4" max="4" width="13.5703125" style="34" hidden="1" customWidth="1"/>
    <col min="5" max="5" width="15" style="34" hidden="1" customWidth="1"/>
    <col min="6" max="6" width="12" style="34" hidden="1" customWidth="1"/>
    <col min="7" max="7" width="11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20" width="9.140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5" customHeight="1" thickBot="1">
      <c r="A1" s="183" t="s">
        <v>97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</row>
    <row r="2" spans="1:39" ht="15.75" thickBot="1">
      <c r="A2" s="33" t="s">
        <v>98</v>
      </c>
      <c r="AB2" s="184" t="s">
        <v>99</v>
      </c>
      <c r="AC2" s="185"/>
      <c r="AD2" s="185"/>
      <c r="AE2" s="185"/>
      <c r="AF2" s="185"/>
      <c r="AG2" s="185"/>
      <c r="AH2" s="186"/>
      <c r="AI2" s="187">
        <v>31</v>
      </c>
      <c r="AJ2" s="188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20</v>
      </c>
      <c r="D4" s="38">
        <v>40</v>
      </c>
      <c r="E4" s="38">
        <v>365</v>
      </c>
      <c r="F4" s="38">
        <v>800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20</v>
      </c>
      <c r="C5" s="38">
        <v>40</v>
      </c>
      <c r="D5" s="38">
        <v>365</v>
      </c>
      <c r="E5" s="38">
        <v>800</v>
      </c>
      <c r="F5" s="38">
        <v>2100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100</v>
      </c>
      <c r="Q8" s="40"/>
      <c r="R8" s="189" t="s">
        <v>61</v>
      </c>
      <c r="S8" s="189"/>
      <c r="T8" s="189"/>
      <c r="U8" s="189"/>
      <c r="V8" s="189"/>
      <c r="W8" s="189"/>
      <c r="X8" s="189"/>
      <c r="Y8" s="189"/>
      <c r="Z8" s="18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89"/>
      <c r="S9" s="189"/>
      <c r="T9" s="189"/>
      <c r="U9" s="189"/>
      <c r="V9" s="189"/>
      <c r="W9" s="189"/>
      <c r="X9" s="189"/>
      <c r="Y9" s="189"/>
      <c r="Z9" s="189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90" t="s">
        <v>62</v>
      </c>
      <c r="B10" s="192" t="s">
        <v>63</v>
      </c>
      <c r="C10" s="192" t="s">
        <v>101</v>
      </c>
      <c r="N10" s="196" t="s">
        <v>66</v>
      </c>
      <c r="O10" s="206" t="s">
        <v>102</v>
      </c>
      <c r="Q10" s="40"/>
      <c r="R10" s="189"/>
      <c r="S10" s="189"/>
      <c r="T10" s="189"/>
      <c r="U10" s="189"/>
      <c r="V10" s="189"/>
      <c r="W10" s="189"/>
      <c r="X10" s="189"/>
      <c r="Y10" s="189"/>
      <c r="Z10" s="189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91"/>
      <c r="B11" s="193"/>
      <c r="C11" s="19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97"/>
      <c r="O11" s="207"/>
      <c r="Q11" s="40"/>
      <c r="R11" s="189"/>
      <c r="S11" s="189"/>
      <c r="T11" s="189"/>
      <c r="U11" s="189"/>
      <c r="V11" s="189"/>
      <c r="W11" s="189"/>
      <c r="X11" s="189"/>
      <c r="Y11" s="189"/>
      <c r="Z11" s="189"/>
      <c r="AA11" s="34"/>
      <c r="AB11" s="43">
        <f>R46/AI2</f>
        <v>1</v>
      </c>
      <c r="AC11" s="42"/>
      <c r="AD11" s="43">
        <f>T46/AI2</f>
        <v>0</v>
      </c>
      <c r="AE11" s="42"/>
      <c r="AF11" s="43">
        <f>V46/AI2</f>
        <v>0</v>
      </c>
      <c r="AG11" s="42"/>
      <c r="AH11" s="43">
        <f>X46/AI2</f>
        <v>0</v>
      </c>
      <c r="AI11" s="42"/>
      <c r="AJ11" s="43">
        <f>Z46/AI2</f>
        <v>0</v>
      </c>
      <c r="AK11" s="42"/>
      <c r="AL11" s="34"/>
      <c r="AM11" s="34"/>
    </row>
    <row r="12" spans="1:39" ht="15.75" thickBot="1">
      <c r="A12" s="191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208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44197</v>
      </c>
      <c r="B13" s="48">
        <f>Parâmetros!I2*0.04*64.0638</f>
        <v>2.0244160800000004</v>
      </c>
      <c r="C13" s="96">
        <f>AVERAGE(B13:B36)</f>
        <v>8.6507484600000009</v>
      </c>
      <c r="D13" s="97">
        <f t="shared" ref="D13:D23" si="0">(((C13-$B$4)/($B$5-$B$4))*($B$7-$B$6))+$B$6</f>
        <v>17.301496920000002</v>
      </c>
      <c r="E13" s="98" t="str">
        <f>IF(AND(D13&lt;40.02,D13&gt;=0),"1","0")</f>
        <v>1</v>
      </c>
      <c r="F13" s="99">
        <f t="shared" ref="F13:F23" si="1">(((C13-$C$4)/($C$5-$C$4))*($C$7-$C$6))+$C$6</f>
        <v>18.868959497000002</v>
      </c>
      <c r="G13" s="98" t="str">
        <f>IF(AND(F13&lt;80.019,F13&gt;=41.01),"1","0")</f>
        <v>0</v>
      </c>
      <c r="H13" s="99">
        <f t="shared" ref="H13:H23" si="2">(((C13-$D$4)/($D$5-$D$4))*($D$7-$D$6))+$D$6</f>
        <v>77.238089815199999</v>
      </c>
      <c r="I13" s="98" t="str">
        <f>IF(AND(H13&lt;120.001,H13&gt;81),"1","0")</f>
        <v>0</v>
      </c>
      <c r="J13" s="99">
        <f t="shared" ref="J13:J23" si="3">(((C13-$E$4)/($E$5-$E$4))*($E$7-$E$6))+$E$6</f>
        <v>56.283699145609191</v>
      </c>
      <c r="K13" s="98" t="str">
        <f>IF(AND(J13&lt;=200,J13&gt;=121.001),"1","0")</f>
        <v>0</v>
      </c>
      <c r="L13" s="99">
        <f t="shared" ref="L13:L23" si="4">(((C13-$F$4)/($F$5-$F$4))*($F$7-$F$6))+$F$6</f>
        <v>80.471421688523094</v>
      </c>
      <c r="M13" s="48" t="str">
        <f>IF(AND(L13&lt;999.67673,L13&gt;201),"1","0")</f>
        <v>0</v>
      </c>
      <c r="N13" s="52">
        <f t="shared" ref="N13:N23" si="5">(D13*E13)+(F13*G13)+(H13*I13)+(J13*K13)+(L13*M13)</f>
        <v>17.301496920000002</v>
      </c>
      <c r="O13" s="46">
        <v>125</v>
      </c>
      <c r="Q13" s="53" t="str">
        <f>IF(AND(N13&lt;40.5,N13&gt;=0),"1","0")</f>
        <v>1</v>
      </c>
      <c r="R13" s="53">
        <f t="shared" ref="R13:R43" si="6">Q13*1</f>
        <v>1</v>
      </c>
      <c r="S13" s="53" t="str">
        <f>IF(AND(N13&lt;80.5,N13&gt;=40.5),"1","0")</f>
        <v>0</v>
      </c>
      <c r="T13" s="53">
        <f t="shared" ref="T13:T43" si="7">S13*1</f>
        <v>0</v>
      </c>
      <c r="U13" s="53" t="str">
        <f>IF(AND(N13&lt;120.5,N13&gt;=80.5),"1","0")</f>
        <v>0</v>
      </c>
      <c r="V13" s="53">
        <f t="shared" ref="V13:V43" si="8">U13*1</f>
        <v>0</v>
      </c>
      <c r="W13" s="53" t="str">
        <f>IF(AND(N13&lt;200.5,N13&gt;=120.5),"1","0")</f>
        <v>0</v>
      </c>
      <c r="X13" s="53">
        <f t="shared" ref="X13:X43" si="9">W13*1</f>
        <v>0</v>
      </c>
      <c r="Y13" s="53" t="str">
        <f>IF(AND(N13&lt;999,N13&gt;=200.5),"1","0")</f>
        <v>0</v>
      </c>
      <c r="Z13" s="53">
        <f t="shared" ref="Z13:Z43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44198</v>
      </c>
      <c r="B14" s="55">
        <f>Parâmetros!I3*0.04*64.0638</f>
        <v>6.8163883200000006</v>
      </c>
      <c r="C14" s="87">
        <f>AVERAGE(B37:B60)</f>
        <v>4.7674144499999995</v>
      </c>
      <c r="D14" s="91">
        <f t="shared" si="0"/>
        <v>9.5348288999999991</v>
      </c>
      <c r="E14" s="42" t="str">
        <f t="shared" ref="E14:E23" si="11">IF(AND(D14&lt;40.02,D14&gt;=0),"1","0")</f>
        <v>1</v>
      </c>
      <c r="F14" s="51">
        <f t="shared" si="1"/>
        <v>11.2964581775</v>
      </c>
      <c r="G14" s="42" t="str">
        <f t="shared" ref="G14:G23" si="12">IF(AND(F14&lt;80.019,F14&gt;=41.01),"1","0")</f>
        <v>0</v>
      </c>
      <c r="H14" s="51">
        <f t="shared" si="2"/>
        <v>76.772089734000005</v>
      </c>
      <c r="I14" s="42" t="str">
        <f t="shared" ref="I14:I23" si="13">IF(AND(H14&lt;120.001,H14&gt;81),"1","0")</f>
        <v>0</v>
      </c>
      <c r="J14" s="51">
        <f t="shared" si="3"/>
        <v>55.578449980574703</v>
      </c>
      <c r="K14" s="42" t="str">
        <f t="shared" ref="K14:K23" si="14">IF(AND(J14&lt;=200,J14&gt;=121.001),"1","0")</f>
        <v>0</v>
      </c>
      <c r="L14" s="51">
        <f t="shared" si="4"/>
        <v>79.879960046999997</v>
      </c>
      <c r="M14" s="55" t="str">
        <f t="shared" ref="M14:M23" si="15">IF(AND(L14&lt;999.67673,L14&gt;201),"1","0")</f>
        <v>0</v>
      </c>
      <c r="N14" s="58">
        <f t="shared" si="5"/>
        <v>9.5348288999999991</v>
      </c>
      <c r="O14" s="59">
        <v>125</v>
      </c>
      <c r="Q14" s="53" t="str">
        <f t="shared" ref="Q14:Q43" si="16">IF(AND(N14&lt;40.5,N14&gt;=0),"1","0")</f>
        <v>1</v>
      </c>
      <c r="R14" s="53">
        <f t="shared" si="6"/>
        <v>1</v>
      </c>
      <c r="S14" s="53" t="str">
        <f t="shared" ref="S14:S43" si="17">IF(AND(N14&lt;80.5,N14&gt;=40.5),"1","0")</f>
        <v>0</v>
      </c>
      <c r="T14" s="53">
        <f t="shared" si="7"/>
        <v>0</v>
      </c>
      <c r="U14" s="53" t="str">
        <f t="shared" ref="U14:U43" si="18">IF(AND(N14&lt;120.5,N14&gt;=80.5),"1","0")</f>
        <v>0</v>
      </c>
      <c r="V14" s="53">
        <f t="shared" si="8"/>
        <v>0</v>
      </c>
      <c r="W14" s="53" t="str">
        <f t="shared" ref="W14:W43" si="19">IF(AND(N14&lt;200.5,N14&gt;=120.5),"1","0")</f>
        <v>0</v>
      </c>
      <c r="X14" s="53">
        <f t="shared" si="9"/>
        <v>0</v>
      </c>
      <c r="Y14" s="53" t="str">
        <f t="shared" ref="Y14:Y43" si="20">IF(AND(N14&lt;999,N14&gt;=200.5),"1","0")</f>
        <v>0</v>
      </c>
      <c r="Z14" s="53">
        <f t="shared" si="10"/>
        <v>0</v>
      </c>
      <c r="AA14" s="34"/>
      <c r="AB14" s="171" t="s">
        <v>103</v>
      </c>
      <c r="AC14" s="172"/>
      <c r="AD14" s="172"/>
      <c r="AE14" s="172"/>
      <c r="AF14" s="172"/>
      <c r="AG14" s="172"/>
      <c r="AH14" s="172"/>
      <c r="AI14" s="172"/>
      <c r="AJ14" s="172"/>
      <c r="AK14" s="172"/>
      <c r="AL14" s="173"/>
      <c r="AM14" s="34"/>
    </row>
    <row r="15" spans="1:39">
      <c r="A15" s="54">
        <f>'CALC. O3'!A15</f>
        <v>44199</v>
      </c>
      <c r="B15" s="55">
        <f>Parâmetros!I4*0.04*64.0638</f>
        <v>7.8926601600000001</v>
      </c>
      <c r="C15" s="87">
        <f>AVERAGE(B61:B84)</f>
        <v>8.563194600000001</v>
      </c>
      <c r="D15" s="91">
        <f t="shared" si="0"/>
        <v>17.126389200000002</v>
      </c>
      <c r="E15" s="42" t="str">
        <f t="shared" si="11"/>
        <v>1</v>
      </c>
      <c r="F15" s="51">
        <f t="shared" si="1"/>
        <v>18.698229470000001</v>
      </c>
      <c r="G15" s="42" t="str">
        <f t="shared" si="12"/>
        <v>0</v>
      </c>
      <c r="H15" s="51">
        <f t="shared" si="2"/>
        <v>77.227583351999996</v>
      </c>
      <c r="I15" s="42" t="str">
        <f t="shared" si="13"/>
        <v>0</v>
      </c>
      <c r="J15" s="51">
        <f t="shared" si="3"/>
        <v>56.267798559540225</v>
      </c>
      <c r="K15" s="42" t="str">
        <f t="shared" si="14"/>
        <v>0</v>
      </c>
      <c r="L15" s="51">
        <f t="shared" si="4"/>
        <v>80.458086562153838</v>
      </c>
      <c r="M15" s="55" t="str">
        <f t="shared" si="15"/>
        <v>0</v>
      </c>
      <c r="N15" s="58">
        <f t="shared" si="5"/>
        <v>17.126389200000002</v>
      </c>
      <c r="O15" s="59">
        <v>125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74"/>
      <c r="AC15" s="175"/>
      <c r="AD15" s="175"/>
      <c r="AE15" s="175"/>
      <c r="AF15" s="175"/>
      <c r="AG15" s="175"/>
      <c r="AH15" s="175"/>
      <c r="AI15" s="175"/>
      <c r="AJ15" s="175"/>
      <c r="AK15" s="175"/>
      <c r="AL15" s="176"/>
      <c r="AM15" s="34"/>
    </row>
    <row r="16" spans="1:39">
      <c r="A16" s="54">
        <f>'CALC. O3'!A16</f>
        <v>44200</v>
      </c>
      <c r="B16" s="55">
        <f>Parâmetros!I5*0.04*64.0638</f>
        <v>8.2001664000000005</v>
      </c>
      <c r="C16" s="87">
        <f>AVERAGE(B85:B108)</f>
        <v>6.7523245200000011</v>
      </c>
      <c r="D16" s="91">
        <f t="shared" si="0"/>
        <v>13.504649040000004</v>
      </c>
      <c r="E16" s="42" t="str">
        <f t="shared" si="11"/>
        <v>1</v>
      </c>
      <c r="F16" s="51">
        <f t="shared" si="1"/>
        <v>15.167032814000002</v>
      </c>
      <c r="G16" s="42" t="str">
        <f t="shared" si="12"/>
        <v>0</v>
      </c>
      <c r="H16" s="51">
        <f t="shared" si="2"/>
        <v>77.010278942400006</v>
      </c>
      <c r="I16" s="42" t="str">
        <f t="shared" si="13"/>
        <v>0</v>
      </c>
      <c r="J16" s="51">
        <f t="shared" si="3"/>
        <v>55.938927901333329</v>
      </c>
      <c r="K16" s="42" t="str">
        <f t="shared" si="14"/>
        <v>0</v>
      </c>
      <c r="L16" s="51">
        <f t="shared" si="4"/>
        <v>80.182277119199995</v>
      </c>
      <c r="M16" s="55" t="str">
        <f t="shared" si="15"/>
        <v>0</v>
      </c>
      <c r="N16" s="58">
        <f t="shared" si="5"/>
        <v>13.504649040000004</v>
      </c>
      <c r="O16" s="59">
        <v>125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74"/>
      <c r="AC16" s="175"/>
      <c r="AD16" s="175"/>
      <c r="AE16" s="175"/>
      <c r="AF16" s="175"/>
      <c r="AG16" s="175"/>
      <c r="AH16" s="175"/>
      <c r="AI16" s="175"/>
      <c r="AJ16" s="175"/>
      <c r="AK16" s="175"/>
      <c r="AL16" s="176"/>
      <c r="AM16" s="34"/>
    </row>
    <row r="17" spans="1:39">
      <c r="A17" s="54">
        <f>'CALC. O3'!A17</f>
        <v>44201</v>
      </c>
      <c r="B17" s="55">
        <f>Parâmetros!I6*0.04*64.0638</f>
        <v>8.1489153600000002</v>
      </c>
      <c r="C17" s="87">
        <f>AVERAGE(B109:B132)</f>
        <v>8.9584488327272727</v>
      </c>
      <c r="D17" s="91">
        <f t="shared" si="0"/>
        <v>17.916897665454545</v>
      </c>
      <c r="E17" s="42" t="str">
        <f t="shared" si="11"/>
        <v>1</v>
      </c>
      <c r="F17" s="51">
        <f t="shared" si="1"/>
        <v>19.46897522381818</v>
      </c>
      <c r="G17" s="42" t="str">
        <f t="shared" si="12"/>
        <v>0</v>
      </c>
      <c r="H17" s="51">
        <f t="shared" si="2"/>
        <v>77.27501385992727</v>
      </c>
      <c r="I17" s="42" t="str">
        <f t="shared" si="13"/>
        <v>0</v>
      </c>
      <c r="J17" s="51">
        <f t="shared" si="3"/>
        <v>56.339580362725187</v>
      </c>
      <c r="K17" s="42" t="str">
        <f t="shared" si="14"/>
        <v>0</v>
      </c>
      <c r="L17" s="51">
        <f t="shared" si="4"/>
        <v>80.518286822215387</v>
      </c>
      <c r="M17" s="55" t="str">
        <f t="shared" si="15"/>
        <v>0</v>
      </c>
      <c r="N17" s="58">
        <f t="shared" si="5"/>
        <v>17.916897665454545</v>
      </c>
      <c r="O17" s="59">
        <v>125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74"/>
      <c r="AC17" s="175"/>
      <c r="AD17" s="175"/>
      <c r="AE17" s="175"/>
      <c r="AF17" s="175"/>
      <c r="AG17" s="175"/>
      <c r="AH17" s="175"/>
      <c r="AI17" s="175"/>
      <c r="AJ17" s="175"/>
      <c r="AK17" s="175"/>
      <c r="AL17" s="176"/>
      <c r="AM17" s="34"/>
    </row>
    <row r="18" spans="1:39">
      <c r="A18" s="54">
        <f>'CALC. O3'!A18</f>
        <v>44202</v>
      </c>
      <c r="B18" s="55">
        <f>Parâmetros!I7*0.04*64.0638</f>
        <v>9.14831064</v>
      </c>
      <c r="C18" s="87">
        <f>AVERAGE(B133:B156)</f>
        <v>8.15105082</v>
      </c>
      <c r="D18" s="91">
        <f t="shared" si="0"/>
        <v>16.30210164</v>
      </c>
      <c r="E18" s="42" t="str">
        <f t="shared" si="11"/>
        <v>1</v>
      </c>
      <c r="F18" s="51">
        <f t="shared" si="1"/>
        <v>17.894549099000002</v>
      </c>
      <c r="G18" s="42" t="str">
        <f t="shared" si="12"/>
        <v>0</v>
      </c>
      <c r="H18" s="51">
        <f t="shared" si="2"/>
        <v>77.1781260984</v>
      </c>
      <c r="I18" s="42" t="str">
        <f t="shared" si="13"/>
        <v>0</v>
      </c>
      <c r="J18" s="51">
        <f t="shared" si="3"/>
        <v>56.192949459264369</v>
      </c>
      <c r="K18" s="42" t="str">
        <f t="shared" si="14"/>
        <v>0</v>
      </c>
      <c r="L18" s="51">
        <f t="shared" si="4"/>
        <v>80.395313894123078</v>
      </c>
      <c r="M18" s="55" t="str">
        <f t="shared" si="15"/>
        <v>0</v>
      </c>
      <c r="N18" s="58">
        <f t="shared" si="5"/>
        <v>16.30210164</v>
      </c>
      <c r="O18" s="59">
        <v>125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74"/>
      <c r="AC18" s="175"/>
      <c r="AD18" s="175"/>
      <c r="AE18" s="175"/>
      <c r="AF18" s="175"/>
      <c r="AG18" s="175"/>
      <c r="AH18" s="175"/>
      <c r="AI18" s="175"/>
      <c r="AJ18" s="175"/>
      <c r="AK18" s="175"/>
      <c r="AL18" s="176"/>
      <c r="AM18" s="34"/>
    </row>
    <row r="19" spans="1:39" ht="15.75" thickBot="1">
      <c r="A19" s="54">
        <f>'CALC. O3'!A19</f>
        <v>44203</v>
      </c>
      <c r="B19" s="55">
        <f>Parâmetros!I8*0.04*64.0638</f>
        <v>8.3026684800000012</v>
      </c>
      <c r="C19" s="87">
        <f>AVERAGE(B157:B180)</f>
        <v>5.5190963699999998</v>
      </c>
      <c r="D19" s="91">
        <f t="shared" si="0"/>
        <v>11.03819274</v>
      </c>
      <c r="E19" s="42" t="str">
        <f t="shared" si="11"/>
        <v>1</v>
      </c>
      <c r="F19" s="51">
        <f t="shared" si="1"/>
        <v>12.762237921500002</v>
      </c>
      <c r="G19" s="42" t="str">
        <f t="shared" si="12"/>
        <v>0</v>
      </c>
      <c r="H19" s="51">
        <f t="shared" si="2"/>
        <v>76.862291564399996</v>
      </c>
      <c r="I19" s="42" t="str">
        <f t="shared" si="13"/>
        <v>0</v>
      </c>
      <c r="J19" s="51">
        <f t="shared" si="3"/>
        <v>55.714962329264367</v>
      </c>
      <c r="K19" s="42" t="str">
        <f t="shared" si="14"/>
        <v>0</v>
      </c>
      <c r="L19" s="51">
        <f t="shared" si="4"/>
        <v>79.994446985584602</v>
      </c>
      <c r="M19" s="55" t="str">
        <f t="shared" si="15"/>
        <v>0</v>
      </c>
      <c r="N19" s="58">
        <f t="shared" si="5"/>
        <v>11.03819274</v>
      </c>
      <c r="O19" s="59">
        <v>125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77"/>
      <c r="AC19" s="178"/>
      <c r="AD19" s="178"/>
      <c r="AE19" s="178"/>
      <c r="AF19" s="178"/>
      <c r="AG19" s="178"/>
      <c r="AH19" s="178"/>
      <c r="AI19" s="178"/>
      <c r="AJ19" s="178"/>
      <c r="AK19" s="178"/>
      <c r="AL19" s="179"/>
      <c r="AM19" s="34"/>
    </row>
    <row r="20" spans="1:39" ht="15.75" thickBot="1">
      <c r="A20" s="54">
        <f>'CALC. O3'!A20</f>
        <v>44204</v>
      </c>
      <c r="B20" s="55">
        <f>Parâmetros!I9*0.04*64.0638</f>
        <v>8.8664299199999999</v>
      </c>
      <c r="C20" s="87">
        <f>AVERAGE(B181:B204)</f>
        <v>8.0325327899999994</v>
      </c>
      <c r="D20" s="91">
        <f t="shared" si="0"/>
        <v>16.065065579999999</v>
      </c>
      <c r="E20" s="42" t="str">
        <f t="shared" si="11"/>
        <v>1</v>
      </c>
      <c r="F20" s="51">
        <f t="shared" si="1"/>
        <v>17.663438940500001</v>
      </c>
      <c r="G20" s="42" t="str">
        <f t="shared" si="12"/>
        <v>0</v>
      </c>
      <c r="H20" s="51">
        <f t="shared" si="2"/>
        <v>77.163903934800004</v>
      </c>
      <c r="I20" s="42" t="str">
        <f t="shared" si="13"/>
        <v>0</v>
      </c>
      <c r="J20" s="51">
        <f t="shared" si="3"/>
        <v>56.171425495195393</v>
      </c>
      <c r="K20" s="42" t="str">
        <f t="shared" si="14"/>
        <v>0</v>
      </c>
      <c r="L20" s="51">
        <f t="shared" si="4"/>
        <v>80.377262686476911</v>
      </c>
      <c r="M20" s="55" t="str">
        <f t="shared" si="15"/>
        <v>0</v>
      </c>
      <c r="N20" s="58">
        <f t="shared" si="5"/>
        <v>16.065065579999999</v>
      </c>
      <c r="O20" s="59">
        <v>125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44205</v>
      </c>
      <c r="B21" s="55">
        <f>Parâmetros!I10*0.04*64.0638</f>
        <v>8.9176809600000002</v>
      </c>
      <c r="C21" s="87">
        <f>AVERAGE(B205:B228)</f>
        <v>7.3442740320000013</v>
      </c>
      <c r="D21" s="91">
        <f t="shared" si="0"/>
        <v>14.688548064000003</v>
      </c>
      <c r="E21" s="42" t="str">
        <f t="shared" si="11"/>
        <v>1</v>
      </c>
      <c r="F21" s="51">
        <f t="shared" si="1"/>
        <v>16.321334362400005</v>
      </c>
      <c r="G21" s="42" t="str">
        <f t="shared" si="12"/>
        <v>0</v>
      </c>
      <c r="H21" s="51">
        <f t="shared" si="2"/>
        <v>77.081312883839999</v>
      </c>
      <c r="I21" s="42" t="str">
        <f t="shared" si="13"/>
        <v>0</v>
      </c>
      <c r="J21" s="51">
        <f t="shared" si="3"/>
        <v>56.046431375926431</v>
      </c>
      <c r="K21" s="42" t="str">
        <f t="shared" si="14"/>
        <v>0</v>
      </c>
      <c r="L21" s="51">
        <f t="shared" si="4"/>
        <v>80.272435583335394</v>
      </c>
      <c r="M21" s="55" t="str">
        <f t="shared" si="15"/>
        <v>0</v>
      </c>
      <c r="N21" s="58">
        <f t="shared" si="5"/>
        <v>14.688548064000003</v>
      </c>
      <c r="O21" s="59">
        <v>125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80" t="s">
        <v>80</v>
      </c>
      <c r="AC21" s="181"/>
      <c r="AD21" s="181"/>
      <c r="AE21" s="181"/>
      <c r="AF21" s="181"/>
      <c r="AG21" s="181"/>
      <c r="AH21" s="181"/>
      <c r="AI21" s="181"/>
      <c r="AJ21" s="181"/>
      <c r="AK21" s="181"/>
      <c r="AL21" s="182"/>
      <c r="AM21" s="34"/>
    </row>
    <row r="22" spans="1:39">
      <c r="A22" s="54">
        <f>'CALC. O3'!A22</f>
        <v>44206</v>
      </c>
      <c r="B22" s="55">
        <f>Parâmetros!I11*0.04*64.0638</f>
        <v>8.12328984</v>
      </c>
      <c r="C22" s="133"/>
      <c r="D22" s="134"/>
      <c r="E22" s="135"/>
      <c r="F22" s="136"/>
      <c r="G22" s="135"/>
      <c r="H22" s="136"/>
      <c r="I22" s="135"/>
      <c r="J22" s="136"/>
      <c r="K22" s="135"/>
      <c r="L22" s="136"/>
      <c r="M22" s="137"/>
      <c r="N22" s="132"/>
      <c r="O22" s="59">
        <v>125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44207</v>
      </c>
      <c r="B23" s="55">
        <f>Parâmetros!I12*0.04*64.0638</f>
        <v>9.5070679200000008</v>
      </c>
      <c r="C23" s="87">
        <f>AVERAGE(B253:B276)</f>
        <v>6.3621177381818192</v>
      </c>
      <c r="D23" s="91">
        <f t="shared" si="0"/>
        <v>12.724235476363638</v>
      </c>
      <c r="E23" s="42" t="str">
        <f t="shared" si="11"/>
        <v>1</v>
      </c>
      <c r="F23" s="51">
        <f t="shared" si="1"/>
        <v>14.406129589454547</v>
      </c>
      <c r="G23" s="42" t="str">
        <f t="shared" si="12"/>
        <v>0</v>
      </c>
      <c r="H23" s="51">
        <f t="shared" si="2"/>
        <v>76.963454128581816</v>
      </c>
      <c r="I23" s="42" t="str">
        <f t="shared" si="13"/>
        <v>0</v>
      </c>
      <c r="J23" s="51">
        <f t="shared" si="3"/>
        <v>55.868062761646826</v>
      </c>
      <c r="K23" s="42" t="str">
        <f t="shared" si="14"/>
        <v>0</v>
      </c>
      <c r="L23" s="51">
        <f t="shared" si="4"/>
        <v>80.12284562473846</v>
      </c>
      <c r="M23" s="55" t="str">
        <f t="shared" si="15"/>
        <v>0</v>
      </c>
      <c r="N23" s="58">
        <f t="shared" si="5"/>
        <v>12.724235476363638</v>
      </c>
      <c r="O23" s="59">
        <v>125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44208</v>
      </c>
      <c r="B24" s="55">
        <f>Parâmetros!I13*0.04*64.0638</f>
        <v>10.48083768</v>
      </c>
      <c r="C24" s="87">
        <f>AVERAGE(B254:B277)</f>
        <v>6.3807544800000002</v>
      </c>
      <c r="D24" s="91">
        <f t="shared" ref="D24" si="21">(((C24-$B$4)/($B$5-$B$4))*($B$7-$B$6))+$B$6</f>
        <v>12.76150896</v>
      </c>
      <c r="E24" s="42" t="str">
        <f t="shared" ref="E24" si="22">IF(AND(D24&lt;40.02,D24&gt;=0),"1","0")</f>
        <v>1</v>
      </c>
      <c r="F24" s="51">
        <f t="shared" ref="F24" si="23">(((C24-$C$4)/($C$5-$C$4))*($C$7-$C$6))+$C$6</f>
        <v>14.442471235999999</v>
      </c>
      <c r="G24" s="42" t="str">
        <f t="shared" ref="G24" si="24">IF(AND(F24&lt;80.019,F24&gt;=41.01),"1","0")</f>
        <v>0</v>
      </c>
      <c r="H24" s="51">
        <f t="shared" ref="H24" si="25">(((C24-$D$4)/($D$5-$D$4))*($D$7-$D$6))+$D$6</f>
        <v>76.965690537599997</v>
      </c>
      <c r="I24" s="42" t="str">
        <f t="shared" ref="I24" si="26">IF(AND(H24&lt;120.001,H24&gt;81),"1","0")</f>
        <v>0</v>
      </c>
      <c r="J24" s="51">
        <f t="shared" ref="J24" si="27">(((C24-$E$4)/($E$5-$E$4))*($E$7-$E$6))+$E$6</f>
        <v>55.871447365333339</v>
      </c>
      <c r="K24" s="42" t="str">
        <f t="shared" ref="K24" si="28">IF(AND(J24&lt;=200,J24&gt;=121.001),"1","0")</f>
        <v>0</v>
      </c>
      <c r="L24" s="51">
        <f t="shared" ref="L24" si="29">(((C24-$F$4)/($F$5-$F$4))*($F$7-$F$6))+$F$6</f>
        <v>80.12568414387691</v>
      </c>
      <c r="M24" s="55" t="str">
        <f t="shared" ref="M24" si="30">IF(AND(L24&lt;999.67673,L24&gt;201),"1","0")</f>
        <v>0</v>
      </c>
      <c r="N24" s="58">
        <f t="shared" ref="N24" si="31">(D24*E24)+(F24*G24)+(H24*I24)+(J24*K24)+(L24*M24)</f>
        <v>12.76150896</v>
      </c>
      <c r="O24" s="59">
        <v>125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44209</v>
      </c>
      <c r="B25" s="55">
        <f>Parâmetros!I14*0.04*64.0638</f>
        <v>10.711467359999999</v>
      </c>
      <c r="C25" s="87"/>
      <c r="D25" s="91"/>
      <c r="E25" s="42"/>
      <c r="F25" s="51"/>
      <c r="G25" s="42"/>
      <c r="H25" s="51"/>
      <c r="I25" s="42"/>
      <c r="J25" s="51"/>
      <c r="K25" s="42"/>
      <c r="L25" s="51"/>
      <c r="M25" s="55"/>
      <c r="N25" s="58"/>
      <c r="O25" s="59">
        <v>125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44210</v>
      </c>
      <c r="B26" s="55">
        <f>Parâmetros!I15*0.04*64.0638</f>
        <v>10.583339759999999</v>
      </c>
      <c r="C26" s="87"/>
      <c r="D26" s="91"/>
      <c r="E26" s="42"/>
      <c r="F26" s="51"/>
      <c r="G26" s="42"/>
      <c r="H26" s="51"/>
      <c r="I26" s="42"/>
      <c r="J26" s="51"/>
      <c r="K26" s="42"/>
      <c r="L26" s="51"/>
      <c r="M26" s="55"/>
      <c r="N26" s="58"/>
      <c r="O26" s="59">
        <v>125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44211</v>
      </c>
      <c r="B27" s="55">
        <f>Parâmetros!I16*0.04*64.0638</f>
        <v>9.8401996799999996</v>
      </c>
      <c r="C27" s="87"/>
      <c r="D27" s="91"/>
      <c r="E27" s="42"/>
      <c r="F27" s="51"/>
      <c r="G27" s="42"/>
      <c r="H27" s="51"/>
      <c r="I27" s="42"/>
      <c r="J27" s="51"/>
      <c r="K27" s="42"/>
      <c r="L27" s="51"/>
      <c r="M27" s="55"/>
      <c r="N27" s="58"/>
      <c r="O27" s="59">
        <v>125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44212</v>
      </c>
      <c r="B28" s="55">
        <f>Parâmetros!I17*0.04*64.0638</f>
        <v>10.532088720000001</v>
      </c>
      <c r="C28" s="87"/>
      <c r="D28" s="91"/>
      <c r="E28" s="42"/>
      <c r="F28" s="51"/>
      <c r="G28" s="42"/>
      <c r="H28" s="51"/>
      <c r="I28" s="42"/>
      <c r="J28" s="51"/>
      <c r="K28" s="42"/>
      <c r="L28" s="51"/>
      <c r="M28" s="55"/>
      <c r="N28" s="58"/>
      <c r="O28" s="59">
        <v>125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44213</v>
      </c>
      <c r="B29" s="55">
        <f>Parâmetros!I18*0.04*64.0638</f>
        <v>9.6095699999999997</v>
      </c>
      <c r="C29" s="87"/>
      <c r="D29" s="91"/>
      <c r="E29" s="42"/>
      <c r="F29" s="51"/>
      <c r="G29" s="42"/>
      <c r="H29" s="51"/>
      <c r="I29" s="42"/>
      <c r="J29" s="51"/>
      <c r="K29" s="42"/>
      <c r="L29" s="51"/>
      <c r="M29" s="55"/>
      <c r="N29" s="58"/>
      <c r="O29" s="59">
        <v>125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44214</v>
      </c>
      <c r="B30" s="55">
        <f>Parâmetros!I19*0.04*64.0638</f>
        <v>9.0201830400000009</v>
      </c>
      <c r="C30" s="87"/>
      <c r="D30" s="91"/>
      <c r="E30" s="42"/>
      <c r="F30" s="51"/>
      <c r="G30" s="42"/>
      <c r="H30" s="51"/>
      <c r="I30" s="42"/>
      <c r="J30" s="51"/>
      <c r="K30" s="42"/>
      <c r="L30" s="51"/>
      <c r="M30" s="55"/>
      <c r="N30" s="58"/>
      <c r="O30" s="59">
        <v>125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44215</v>
      </c>
      <c r="B31" s="55">
        <f>Parâmetros!I20*0.04*64.0638</f>
        <v>9.4045658400000018</v>
      </c>
      <c r="C31" s="87"/>
      <c r="D31" s="91"/>
      <c r="E31" s="42"/>
      <c r="F31" s="51"/>
      <c r="G31" s="42"/>
      <c r="H31" s="51"/>
      <c r="I31" s="42"/>
      <c r="J31" s="51"/>
      <c r="K31" s="42"/>
      <c r="L31" s="51"/>
      <c r="M31" s="55"/>
      <c r="N31" s="58"/>
      <c r="O31" s="59">
        <v>125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44216</v>
      </c>
      <c r="B32" s="55">
        <f>Parâmetros!I21*0.04*64.0638</f>
        <v>7.7645325599999993</v>
      </c>
      <c r="C32" s="87"/>
      <c r="D32" s="91"/>
      <c r="E32" s="42"/>
      <c r="F32" s="51"/>
      <c r="G32" s="42"/>
      <c r="H32" s="51"/>
      <c r="I32" s="42"/>
      <c r="J32" s="51"/>
      <c r="K32" s="42"/>
      <c r="L32" s="51"/>
      <c r="M32" s="55"/>
      <c r="N32" s="58"/>
      <c r="O32" s="59">
        <v>125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44217</v>
      </c>
      <c r="B33" s="55">
        <f>Parâmetros!I22*0.04*64.0638</f>
        <v>8.5076726400000009</v>
      </c>
      <c r="C33" s="87"/>
      <c r="D33" s="91"/>
      <c r="E33" s="42"/>
      <c r="F33" s="51"/>
      <c r="G33" s="42"/>
      <c r="H33" s="51"/>
      <c r="I33" s="42"/>
      <c r="J33" s="51"/>
      <c r="K33" s="42"/>
      <c r="L33" s="51"/>
      <c r="M33" s="55"/>
      <c r="N33" s="58"/>
      <c r="O33" s="59">
        <v>125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44218</v>
      </c>
      <c r="B34" s="55">
        <f>Parâmetros!I23*0.04*64.0638</f>
        <v>8.9176809600000002</v>
      </c>
      <c r="C34" s="87"/>
      <c r="D34" s="91"/>
      <c r="E34" s="42"/>
      <c r="F34" s="51"/>
      <c r="G34" s="42"/>
      <c r="H34" s="51"/>
      <c r="I34" s="42"/>
      <c r="J34" s="51"/>
      <c r="K34" s="42"/>
      <c r="L34" s="51"/>
      <c r="M34" s="55"/>
      <c r="N34" s="58"/>
      <c r="O34" s="59">
        <v>125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44219</v>
      </c>
      <c r="B35" s="55">
        <f>Parâmetros!I24*0.04*64.0638</f>
        <v>8.4564216000000005</v>
      </c>
      <c r="C35" s="87"/>
      <c r="D35" s="91"/>
      <c r="E35" s="42"/>
      <c r="F35" s="51"/>
      <c r="G35" s="42"/>
      <c r="H35" s="51"/>
      <c r="I35" s="42"/>
      <c r="J35" s="51"/>
      <c r="K35" s="42"/>
      <c r="L35" s="51"/>
      <c r="M35" s="55"/>
      <c r="N35" s="58"/>
      <c r="O35" s="59">
        <v>125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44220</v>
      </c>
      <c r="B36" s="55">
        <f>Parâmetros!I25*0.04*64.0638</f>
        <v>7.8414091200000007</v>
      </c>
      <c r="C36" s="87"/>
      <c r="D36" s="91"/>
      <c r="E36" s="42"/>
      <c r="F36" s="51"/>
      <c r="G36" s="42"/>
      <c r="H36" s="51"/>
      <c r="I36" s="42"/>
      <c r="J36" s="51"/>
      <c r="K36" s="42"/>
      <c r="L36" s="51"/>
      <c r="M36" s="55"/>
      <c r="N36" s="58"/>
      <c r="O36" s="59">
        <v>125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44221</v>
      </c>
      <c r="B37" s="55">
        <f>Parâmetros!I26*0.04*64.0638</f>
        <v>8.6614257599999984</v>
      </c>
      <c r="C37" s="87"/>
      <c r="D37" s="91"/>
      <c r="E37" s="42"/>
      <c r="F37" s="51"/>
      <c r="G37" s="42"/>
      <c r="H37" s="51"/>
      <c r="I37" s="42"/>
      <c r="J37" s="51"/>
      <c r="K37" s="42"/>
      <c r="L37" s="51"/>
      <c r="M37" s="55"/>
      <c r="N37" s="58"/>
      <c r="O37" s="59">
        <v>125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44222</v>
      </c>
      <c r="B38" s="55">
        <f>Parâmetros!I27*0.04*64.0638</f>
        <v>6.2013758399999999</v>
      </c>
      <c r="C38" s="87"/>
      <c r="D38" s="91"/>
      <c r="E38" s="42"/>
      <c r="F38" s="51"/>
      <c r="G38" s="42"/>
      <c r="H38" s="51"/>
      <c r="I38" s="42"/>
      <c r="J38" s="51"/>
      <c r="K38" s="42"/>
      <c r="L38" s="51"/>
      <c r="M38" s="55"/>
      <c r="N38" s="58"/>
      <c r="O38" s="59">
        <v>125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44223</v>
      </c>
      <c r="B39" s="55">
        <f>Parâmetros!I28*0.04*64.0638</f>
        <v>4.9200998399999998</v>
      </c>
      <c r="C39" s="87"/>
      <c r="D39" s="91"/>
      <c r="E39" s="42"/>
      <c r="F39" s="51"/>
      <c r="G39" s="42"/>
      <c r="H39" s="51"/>
      <c r="I39" s="42"/>
      <c r="J39" s="51"/>
      <c r="K39" s="42"/>
      <c r="L39" s="51"/>
      <c r="M39" s="55"/>
      <c r="N39" s="58"/>
      <c r="O39" s="59">
        <v>125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44224</v>
      </c>
      <c r="B40" s="55">
        <f>Parâmetros!I29*0.04*64.0638</f>
        <v>4.4332149599999999</v>
      </c>
      <c r="C40" s="87"/>
      <c r="D40" s="91"/>
      <c r="E40" s="42"/>
      <c r="F40" s="51"/>
      <c r="G40" s="42"/>
      <c r="H40" s="51"/>
      <c r="I40" s="42"/>
      <c r="J40" s="51"/>
      <c r="K40" s="42"/>
      <c r="L40" s="51"/>
      <c r="M40" s="55"/>
      <c r="N40" s="58"/>
      <c r="O40" s="59">
        <v>125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44225</v>
      </c>
      <c r="B41" s="55">
        <f>Parâmetros!I30*0.04*64.0638</f>
        <v>4.1513342400000006</v>
      </c>
      <c r="C41" s="87"/>
      <c r="D41" s="91"/>
      <c r="E41" s="42"/>
      <c r="F41" s="51"/>
      <c r="G41" s="42"/>
      <c r="H41" s="51"/>
      <c r="I41" s="42"/>
      <c r="J41" s="51"/>
      <c r="K41" s="42"/>
      <c r="L41" s="51"/>
      <c r="M41" s="55"/>
      <c r="N41" s="58"/>
      <c r="O41" s="59">
        <v>125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44226</v>
      </c>
      <c r="B42" s="55">
        <f>Parâmetros!I31*0.04*64.0638</f>
        <v>4.3307128799999992</v>
      </c>
      <c r="C42" s="87"/>
      <c r="D42" s="91"/>
      <c r="E42" s="42"/>
      <c r="F42" s="51"/>
      <c r="G42" s="42"/>
      <c r="H42" s="51"/>
      <c r="I42" s="42"/>
      <c r="J42" s="51"/>
      <c r="K42" s="42"/>
      <c r="L42" s="51"/>
      <c r="M42" s="55"/>
      <c r="N42" s="58"/>
      <c r="O42" s="59">
        <v>125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100" t="s">
        <v>104</v>
      </c>
      <c r="AC42" s="101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61">
        <f>'CALC. O3'!A43</f>
        <v>44227</v>
      </c>
      <c r="B43" s="55">
        <f>Parâmetros!I32*0.04*64.0638</f>
        <v>3.9719556000000003</v>
      </c>
      <c r="C43" s="93"/>
      <c r="D43" s="94"/>
      <c r="E43" s="69"/>
      <c r="F43" s="95"/>
      <c r="G43" s="69"/>
      <c r="H43" s="95"/>
      <c r="I43" s="69"/>
      <c r="J43" s="95"/>
      <c r="K43" s="69"/>
      <c r="L43" s="95"/>
      <c r="M43" s="68"/>
      <c r="N43" s="86"/>
      <c r="O43" s="63">
        <v>125</v>
      </c>
      <c r="Q43" s="53" t="str">
        <f t="shared" si="16"/>
        <v>1</v>
      </c>
      <c r="R43" s="53">
        <f t="shared" si="6"/>
        <v>1</v>
      </c>
      <c r="S43" s="53" t="str">
        <f t="shared" si="17"/>
        <v>0</v>
      </c>
      <c r="T43" s="53">
        <f t="shared" si="7"/>
        <v>0</v>
      </c>
      <c r="U43" s="53" t="str">
        <f t="shared" si="18"/>
        <v>0</v>
      </c>
      <c r="V43" s="53">
        <f t="shared" si="8"/>
        <v>0</v>
      </c>
      <c r="W43" s="53" t="str">
        <f t="shared" si="19"/>
        <v>0</v>
      </c>
      <c r="X43" s="53">
        <f t="shared" si="9"/>
        <v>0</v>
      </c>
      <c r="Y43" s="53" t="str">
        <f t="shared" si="20"/>
        <v>0</v>
      </c>
      <c r="Z43" s="53">
        <f t="shared" si="10"/>
        <v>0</v>
      </c>
      <c r="AA43" s="34"/>
      <c r="AB43" s="102" t="s">
        <v>105</v>
      </c>
      <c r="AC43" s="103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 ht="15.75" thickBot="1">
      <c r="A44" s="104"/>
      <c r="B44" s="59">
        <f>Parâmetros!I33*0.04*64.0638</f>
        <v>4.1000832000000003</v>
      </c>
      <c r="C44" s="87"/>
      <c r="D44" s="42"/>
      <c r="E44" s="42"/>
      <c r="F44" s="42"/>
      <c r="G44" s="42"/>
      <c r="H44" s="42"/>
      <c r="I44" s="42"/>
      <c r="J44" s="42"/>
      <c r="K44" s="42"/>
      <c r="L44" s="42"/>
      <c r="M44" s="42"/>
      <c r="Q44" s="42"/>
      <c r="R44" s="53"/>
      <c r="S44" s="53"/>
      <c r="T44" s="53"/>
      <c r="U44" s="53"/>
      <c r="V44" s="53"/>
      <c r="W44" s="53"/>
      <c r="X44" s="53"/>
      <c r="Y44" s="53"/>
      <c r="Z44" s="53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 ht="15.75" thickBot="1">
      <c r="A45" s="105"/>
      <c r="B45" s="59">
        <f>Parâmetros!I34*0.04*64.0638</f>
        <v>3.17756448</v>
      </c>
      <c r="C45" s="87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 ht="15.75" thickBot="1">
      <c r="A46" s="106"/>
      <c r="B46" s="59">
        <f>Parâmetros!I35*0.04*64.0638</f>
        <v>3.8950790400000002</v>
      </c>
      <c r="C46" s="87"/>
      <c r="Q46" s="53"/>
      <c r="R46" s="53">
        <f>SUM(R13:R43)</f>
        <v>31</v>
      </c>
      <c r="S46" s="42"/>
      <c r="T46" s="53">
        <f>SUM(T13:T43)</f>
        <v>0</v>
      </c>
      <c r="U46" s="34"/>
      <c r="V46" s="53">
        <f>SUM(V13:V43)</f>
        <v>0</v>
      </c>
      <c r="W46" s="34"/>
      <c r="X46" s="53">
        <f>SUM(X13:X43)</f>
        <v>0</v>
      </c>
      <c r="Y46" s="34"/>
      <c r="Z46" s="53">
        <f>SUM(Z13:Z43)</f>
        <v>0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07"/>
      <c r="B47" s="59">
        <f>Parâmetros!I36*0.04*64.0638</f>
        <v>4.6125936000000003</v>
      </c>
      <c r="C47" s="87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07"/>
      <c r="B48" s="59">
        <f>Parâmetros!I37*0.04*64.0638</f>
        <v>5.45823576</v>
      </c>
      <c r="C48" s="87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07"/>
      <c r="B49" s="59">
        <f>Parâmetros!I38*0.04*64.0638</f>
        <v>5.8682440800000002</v>
      </c>
      <c r="C49" s="87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07"/>
      <c r="B50" s="59">
        <f>Parâmetros!I39*0.04*64.0638</f>
        <v>5.5094867999999995</v>
      </c>
      <c r="C50" s="87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07"/>
      <c r="B51" s="59">
        <f>Parâmetros!I40*0.04*64.0638</f>
        <v>4.81759776</v>
      </c>
      <c r="C51" s="87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07"/>
      <c r="B52" s="59">
        <f>Parâmetros!I41*0.04*64.0638</f>
        <v>4.2025852799999992</v>
      </c>
      <c r="C52" s="87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07"/>
      <c r="B53" s="59">
        <f>Parâmetros!I42*0.04*64.0638</f>
        <v>4.1769597599999999</v>
      </c>
      <c r="C53" s="87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07"/>
      <c r="B54" s="59">
        <f>Parâmetros!I43*0.04*64.0638</f>
        <v>5.0226019199999996</v>
      </c>
      <c r="C54" s="87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07"/>
      <c r="B55" s="59">
        <f>Parâmetros!I44*0.04*64.0638</f>
        <v>5.6376144000000004</v>
      </c>
      <c r="C55" s="87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07"/>
      <c r="B56" s="59">
        <f>Parâmetros!I45*0.04*64.0638</f>
        <v>4.7150956800000001</v>
      </c>
      <c r="C56" s="87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07"/>
      <c r="B57" s="59">
        <f>Parâmetros!I46*0.04*64.0638</f>
        <v>4.6894701599999999</v>
      </c>
      <c r="C57" s="87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07"/>
      <c r="B58" s="59">
        <f>Parâmetros!I47*0.04*64.0638</f>
        <v>3.2288155199999999</v>
      </c>
      <c r="C58" s="87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07"/>
      <c r="B59" s="59">
        <f>Parâmetros!I48*0.04*64.0638</f>
        <v>4.3307128799999992</v>
      </c>
      <c r="C59" s="87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07"/>
      <c r="B60" s="59">
        <f>Parâmetros!I49*0.04*64.0638</f>
        <v>4.3050873599999999</v>
      </c>
      <c r="C60" s="87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07"/>
      <c r="B61" s="59">
        <f>Parâmetros!I50*0.04*64.0638</f>
        <v>3.7925769600000003</v>
      </c>
      <c r="C61" s="87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07"/>
      <c r="B62" s="59">
        <f>Parâmetros!I51*0.04*64.0638</f>
        <v>7.7901580800000003</v>
      </c>
      <c r="C62" s="87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07"/>
      <c r="B63" s="59">
        <f>Parâmetros!I52*0.04*64.0638</f>
        <v>8.5076726400000009</v>
      </c>
      <c r="C63" s="87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07"/>
      <c r="B64" s="59">
        <f>Parâmetros!I53*0.04*64.0638</f>
        <v>7.6620304800000012</v>
      </c>
      <c r="C64" s="87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07"/>
      <c r="B65" s="59">
        <f>Parâmetros!I54*0.04*64.0638</f>
        <v>7.9182856800000003</v>
      </c>
      <c r="C65" s="87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07"/>
      <c r="B66" s="59">
        <f>Parâmetros!I55*0.04*64.0638</f>
        <v>8.63580024</v>
      </c>
      <c r="C66" s="87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07"/>
      <c r="B67" s="59">
        <f>Parâmetros!I56*0.04*64.0638</f>
        <v>7.73890704</v>
      </c>
      <c r="C67" s="87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07"/>
      <c r="B68" s="59">
        <f>Parâmetros!I57*0.04*64.0638</f>
        <v>7.3545242400000008</v>
      </c>
      <c r="C68" s="87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07"/>
      <c r="B69" s="59">
        <f>Parâmetros!I58*0.04*64.0638</f>
        <v>7.6620304800000012</v>
      </c>
      <c r="C69" s="87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07"/>
      <c r="B70" s="59">
        <f>Parâmetros!I59*0.04*64.0638</f>
        <v>8.4051705599999984</v>
      </c>
      <c r="C70" s="87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07"/>
      <c r="B71" s="59">
        <f>Parâmetros!I60*0.04*64.0638</f>
        <v>8.5332981600000011</v>
      </c>
      <c r="C71" s="87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07"/>
      <c r="B72" s="59">
        <f>Parâmetros!I61*0.04*64.0638</f>
        <v>9.0201830400000009</v>
      </c>
      <c r="C72" s="87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07"/>
      <c r="B73" s="59">
        <f>Parâmetros!I62*0.04*64.0638</f>
        <v>9.3789403199999999</v>
      </c>
      <c r="C73" s="87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07"/>
      <c r="B74" s="59">
        <f>Parâmetros!I63*0.04*64.0638</f>
        <v>9.6864465600000003</v>
      </c>
      <c r="C74" s="87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07"/>
      <c r="B75" s="59">
        <f>Parâmetros!I64*0.04*64.0638</f>
        <v>9.6608210400000019</v>
      </c>
      <c r="C75" s="87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 ht="15.75" thickBot="1">
      <c r="A76" s="108"/>
      <c r="B76" s="59">
        <f>Parâmetros!I65*0.04*64.0638</f>
        <v>10.045203839999999</v>
      </c>
      <c r="C76" s="87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104"/>
      <c r="B77" s="59">
        <f>Parâmetros!I66*0.04*64.0638</f>
        <v>9.9939528000000006</v>
      </c>
      <c r="C77" s="87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104"/>
      <c r="B78" s="59">
        <f>Parâmetros!I67*0.04*64.0638</f>
        <v>10.48083768</v>
      </c>
      <c r="C78" s="87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104"/>
      <c r="B79" s="59">
        <f>Parâmetros!I68*0.04*64.0638</f>
        <v>10.070829360000001</v>
      </c>
      <c r="C79" s="87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104"/>
      <c r="B80" s="59">
        <f>Parâmetros!I69*0.04*64.0638</f>
        <v>9.0970595999999997</v>
      </c>
      <c r="C80" s="87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104"/>
      <c r="B81" s="59">
        <f>Parâmetros!I70*0.04*64.0638</f>
        <v>8.12328984</v>
      </c>
      <c r="C81" s="87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104"/>
      <c r="B82" s="59">
        <f>Parâmetros!I71*0.04*64.0638</f>
        <v>8.89205544</v>
      </c>
      <c r="C82" s="87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104"/>
      <c r="B83" s="59">
        <f>Parâmetros!I72*0.04*64.0638</f>
        <v>8.3282939999999996</v>
      </c>
      <c r="C83" s="87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104"/>
      <c r="B84" s="59">
        <f>Parâmetros!I73*0.04*64.0638</f>
        <v>8.7383023200000007</v>
      </c>
      <c r="C84" s="87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104"/>
      <c r="B85" s="59">
        <f>Parâmetros!I74*0.04*64.0638</f>
        <v>7.7132815199999998</v>
      </c>
      <c r="C85" s="87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104"/>
      <c r="B86" s="59">
        <f>Parâmetros!I75*0.04*64.0638</f>
        <v>5.0738529600000009</v>
      </c>
      <c r="C86" s="87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104"/>
      <c r="B87" s="59">
        <f>Parâmetros!I76*0.04*64.0638</f>
        <v>4.81759776</v>
      </c>
      <c r="C87" s="87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104"/>
      <c r="B88" s="59">
        <f>Parâmetros!I77*0.04*64.0638</f>
        <v>5.8682440800000002</v>
      </c>
      <c r="C88" s="87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104"/>
      <c r="B89" s="59">
        <f>Parâmetros!I78*0.04*64.0638</f>
        <v>6.6882607199999997</v>
      </c>
      <c r="C89" s="87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104"/>
      <c r="B90" s="59">
        <f>Parâmetros!I79*0.04*64.0638</f>
        <v>7.0726435199999997</v>
      </c>
      <c r="C90" s="87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104"/>
      <c r="B91" s="59">
        <f>Parâmetros!I80*0.04*64.0638</f>
        <v>6.0219972000000004</v>
      </c>
      <c r="C91" s="87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104"/>
      <c r="B92" s="59">
        <f>Parâmetros!I81*0.04*64.0638</f>
        <v>5.5351123200000005</v>
      </c>
      <c r="C92" s="87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104"/>
      <c r="B93" s="59">
        <f>Parâmetros!I82*0.04*64.0638</f>
        <v>6.5857586399999999</v>
      </c>
      <c r="C93" s="87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104"/>
      <c r="B94" s="59">
        <f>Parâmetros!I83*0.04*64.0638</f>
        <v>5.9963716800000002</v>
      </c>
      <c r="C94" s="87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104"/>
      <c r="B95" s="59">
        <f>Parâmetros!I84*0.04*64.0638</f>
        <v>2.5625520000000002</v>
      </c>
      <c r="C95" s="87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104"/>
      <c r="B96" s="59">
        <f>Parâmetros!I85*0.04*64.0638</f>
        <v>4.4332149599999999</v>
      </c>
      <c r="C96" s="87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104"/>
      <c r="B97" s="59">
        <f>Parâmetros!I86*0.04*64.0638</f>
        <v>6.6113841600000001</v>
      </c>
      <c r="C97" s="87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104"/>
      <c r="B98" s="59">
        <f>Parâmetros!I87*0.04*64.0638</f>
        <v>7.3032732000000005</v>
      </c>
      <c r="C98" s="87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104"/>
      <c r="B99" s="59">
        <f>Parâmetros!I88*0.04*64.0638</f>
        <v>5.5607378399999998</v>
      </c>
      <c r="C99" s="87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104"/>
      <c r="B100" s="59">
        <f>Parâmetros!I89*0.04*64.0638</f>
        <v>8.4051705599999984</v>
      </c>
      <c r="C100" s="87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104"/>
      <c r="B101" s="59">
        <f>Parâmetros!I90*0.04*64.0638</f>
        <v>9.5839444800000013</v>
      </c>
      <c r="C101" s="87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104"/>
      <c r="B102" s="59">
        <f>Parâmetros!I91*0.04*64.0638</f>
        <v>9.9170762400000019</v>
      </c>
      <c r="C102" s="87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104"/>
      <c r="B103" s="59">
        <f>Parâmetros!I92*0.04*64.0638</f>
        <v>7.4570263200000007</v>
      </c>
      <c r="C103" s="87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104"/>
      <c r="B104" s="59">
        <f>Parâmetros!I93*0.04*64.0638</f>
        <v>8.4564216000000005</v>
      </c>
      <c r="C104" s="87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104"/>
      <c r="B105" s="59">
        <f>Parâmetros!I94*0.04*64.0638</f>
        <v>7.8414091200000007</v>
      </c>
      <c r="C105" s="87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104"/>
      <c r="B106" s="59">
        <f>Parâmetros!I95*0.04*64.0638</f>
        <v>7.1238945599999992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104"/>
      <c r="B107" s="59">
        <f>Parâmetros!I96*0.04*64.0638</f>
        <v>7.3545242400000008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104"/>
      <c r="B108" s="59">
        <f>Parâmetros!I97*0.04*64.0638</f>
        <v>8.0720387999999996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104"/>
      <c r="B109" s="59">
        <f>Parâmetros!I98*0.04*64.0638</f>
        <v>7.1751455999999996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104"/>
      <c r="B110" s="59">
        <f>Parâmetros!I99*0.04*64.0638</f>
        <v>9.0714340799999995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104"/>
      <c r="B111" s="59">
        <f>Parâmetros!I100*0.04*64.0638</f>
        <v>11.531483999999999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104"/>
      <c r="B112" s="59">
        <f>Parâmetros!I101*0.04*64.0638</f>
        <v>13.376521439999999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104"/>
      <c r="B113" s="59">
        <f>Parâmetros!I102*0.04*64.0638</f>
        <v>12.659006880000002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104"/>
      <c r="B114" s="59">
        <f>Parâmetros!I103*0.04*64.0638</f>
        <v>13.197142800000002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104"/>
      <c r="B115" s="59">
        <f>Parâmetros!I104*0.04*64.0638</f>
        <v>13.01776416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104"/>
      <c r="B116" s="59">
        <f>Parâmetros!I105*0.04*64.0638</f>
        <v>11.275228800000001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104"/>
      <c r="B117" s="59">
        <f>Parâmetros!I106*0.04*64.0638</f>
        <v>6.0219972000000004</v>
      </c>
      <c r="C117" s="42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104"/>
      <c r="B118" s="59">
        <f>Parâmetros!I107*0.04*64.0638</f>
        <v>6.3038779200000006</v>
      </c>
      <c r="C118" s="109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104"/>
      <c r="B119" s="59">
        <f>Parâmetros!I108*0.04*64.0638</f>
        <v>10.070829360000001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104"/>
      <c r="B120" s="121"/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104"/>
      <c r="B121" s="121"/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104"/>
      <c r="B122" s="59">
        <f>Parâmetros!I111*0.04*64.0638</f>
        <v>11.633986080000001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104"/>
      <c r="B123" s="59">
        <f>Parâmetros!I112*0.04*64.0638</f>
        <v>7.0982690400000008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104"/>
      <c r="B124" s="59">
        <f>Parâmetros!I113*0.04*64.0638</f>
        <v>11.22397776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104"/>
      <c r="B125" s="59">
        <f>Parâmetros!I114*0.04*64.0638</f>
        <v>6.4063800000000004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104"/>
      <c r="B126" s="59">
        <f>Parâmetros!I115*0.04*64.0638</f>
        <v>6.7907627999999995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104"/>
      <c r="B127" s="59">
        <f>Parâmetros!I116*0.04*64.0638</f>
        <v>7.4057752800000003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104"/>
      <c r="B128" s="59">
        <f>Parâmetros!I117*0.04*64.0638</f>
        <v>6.1757503200000006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104"/>
      <c r="B129" s="59">
        <f>Parâmetros!I118*0.04*64.0638</f>
        <v>7.1238945599999992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104"/>
      <c r="B130" s="59">
        <f>Parâmetros!I119*0.04*64.0638</f>
        <v>7.2776476799999994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104"/>
      <c r="B131" s="59">
        <f>Parâmetros!I120*0.04*64.0638</f>
        <v>6.1757503200000006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104"/>
      <c r="B132" s="59">
        <f>Parâmetros!I121*0.04*64.0638</f>
        <v>6.0732482400000007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104"/>
      <c r="B133" s="59">
        <f>Parâmetros!I122*0.04*64.0638</f>
        <v>5.9194951200000006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104"/>
      <c r="B134" s="59">
        <f>Parâmetros!I123*0.04*64.0638</f>
        <v>7.1238945599999992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104"/>
      <c r="B135" s="59">
        <f>Parâmetros!I124*0.04*64.0638</f>
        <v>7.7901580800000003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104"/>
      <c r="B136" s="59">
        <f>Parâmetros!I125*0.04*64.0638</f>
        <v>7.4570263200000007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104"/>
      <c r="B137" s="59">
        <f>Parâmetros!I126*0.04*64.0638</f>
        <v>8.2001664000000005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104"/>
      <c r="B138" s="59">
        <f>Parâmetros!I127*0.04*64.0638</f>
        <v>8.4051705599999984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104"/>
      <c r="B139" s="59">
        <f>Parâmetros!I128*0.04*64.0638</f>
        <v>8.7639278400000009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104"/>
      <c r="B140" s="59">
        <f>Parâmetros!I129*0.04*64.0638</f>
        <v>8.9433064800000004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104"/>
      <c r="B141" s="59">
        <f>Parâmetros!I130*0.04*64.0638</f>
        <v>7.8157835999999996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104"/>
      <c r="B142" s="59">
        <f>Parâmetros!I131*0.04*64.0638</f>
        <v>8.020787760000001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104"/>
      <c r="B143" s="59">
        <f>Parâmetros!I132*0.04*64.0638</f>
        <v>7.7645325599999993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104"/>
      <c r="B144" s="59">
        <f>Parâmetros!I133*0.04*64.0638</f>
        <v>7.73890704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104"/>
      <c r="B145" s="59">
        <f>Parâmetros!I134*0.04*64.0638</f>
        <v>8.5332981600000011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104"/>
      <c r="B146" s="59">
        <f>Parâmetros!I135*0.04*64.0638</f>
        <v>8.7383023200000007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104"/>
      <c r="B147" s="59">
        <f>Parâmetros!I136*0.04*64.0638</f>
        <v>8.4564216000000005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104"/>
      <c r="B148" s="59">
        <f>Parâmetros!I137*0.04*64.0638</f>
        <v>8.8151788799999995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104"/>
      <c r="B149" s="59">
        <f>Parâmetros!I138*0.04*64.0638</f>
        <v>8.2257919200000007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104"/>
      <c r="B150" s="59">
        <f>Parâmetros!I139*0.04*64.0638</f>
        <v>8.12328984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104"/>
      <c r="B151" s="59">
        <f>Parâmetros!I140*0.04*64.0638</f>
        <v>8.7383023200000007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104"/>
      <c r="B152" s="59">
        <f>Parâmetros!I141*0.04*64.0638</f>
        <v>7.4570263200000007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104"/>
      <c r="B153" s="59">
        <f>Parâmetros!I142*0.04*64.0638</f>
        <v>7.9695367199999998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104"/>
      <c r="B154" s="59">
        <f>Parâmetros!I143*0.04*64.0638</f>
        <v>9.1995616800000004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104"/>
      <c r="B155" s="59">
        <f>Parâmetros!I144*0.04*64.0638</f>
        <v>9.14831064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104"/>
      <c r="B156" s="59">
        <f>Parâmetros!I145*0.04*64.0638</f>
        <v>8.2770429600000011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104"/>
      <c r="B157" s="59">
        <f>Parâmetros!I146*0.04*64.0638</f>
        <v>8.4307960800000004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104"/>
      <c r="B158" s="59">
        <f>Parâmetros!I147*0.04*64.0638</f>
        <v>7.3545242400000008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104"/>
      <c r="B159" s="59">
        <f>Parâmetros!I148*0.04*64.0638</f>
        <v>6.5088820800000002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104"/>
      <c r="B160" s="59">
        <f>Parâmetros!I149*0.04*64.0638</f>
        <v>8.2514174399999991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104"/>
      <c r="B161" s="59">
        <f>Parâmetros!I150*0.04*64.0638</f>
        <v>8.4307960800000004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104"/>
      <c r="B162" s="59">
        <f>Parâmetros!I151*0.04*64.0638</f>
        <v>7.252022160000001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104"/>
      <c r="B163" s="59">
        <f>Parâmetros!I152*0.04*64.0638</f>
        <v>6.5857586399999999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104"/>
      <c r="B164" s="59">
        <f>Parâmetros!I153*0.04*64.0638</f>
        <v>5.71449096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104"/>
      <c r="B165" s="59">
        <f>Parâmetros!I154*0.04*64.0638</f>
        <v>6.4576310399999999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104"/>
      <c r="B166" s="59">
        <f>Parâmetros!I155*0.04*64.0638</f>
        <v>5.9194951200000006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104"/>
      <c r="B167" s="59">
        <f>Parâmetros!I156*0.04*64.0638</f>
        <v>5.97074616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104"/>
      <c r="B168" s="59">
        <f>Parâmetros!I157*0.04*64.0638</f>
        <v>7.1238945599999992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104"/>
      <c r="B169" s="59">
        <f>Parâmetros!I158*0.04*64.0638</f>
        <v>3.4081941600000003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104"/>
      <c r="B170" s="59">
        <f>Parâmetros!I159*0.04*64.0638</f>
        <v>6.8676393600000001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104"/>
      <c r="B171" s="59">
        <f>Parâmetros!I160*0.04*64.0638</f>
        <v>7.508277360000001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104"/>
      <c r="B172" s="59">
        <f>Parâmetros!I161*0.04*64.0638</f>
        <v>6.0732482400000007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104"/>
      <c r="B173" s="59">
        <f>Parâmetros!I162*0.04*64.0638</f>
        <v>2.9725603199999999</v>
      </c>
      <c r="C173" s="42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104"/>
      <c r="B174" s="59">
        <f>Parâmetros!I163*0.04*64.0638</f>
        <v>3.2800665600000003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104"/>
      <c r="B175" s="59">
        <f>Parâmetros!I164*0.04*64.0638</f>
        <v>3.3313176000000002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104"/>
      <c r="B176" s="59">
        <f>Parâmetros!I165*0.04*64.0638</f>
        <v>2.5369264800000004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104"/>
      <c r="B177" s="59">
        <f>Parâmetros!I166*0.04*64.0638</f>
        <v>1.97316504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104"/>
      <c r="B178" s="59">
        <f>Parâmetros!I167*0.04*64.0638</f>
        <v>3.17756448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104"/>
      <c r="B179" s="59">
        <f>Parâmetros!I168*0.04*64.0638</f>
        <v>3.9975811200000004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104"/>
      <c r="B180" s="59">
        <f>Parâmetros!I169*0.04*64.0638</f>
        <v>3.3313176000000002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104"/>
      <c r="B181" s="59">
        <f>Parâmetros!I170*0.04*64.0638</f>
        <v>2.8700582400000005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104"/>
      <c r="B182" s="59">
        <f>Parâmetros!I171*0.04*64.0638</f>
        <v>7.1238945599999992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104"/>
      <c r="B183" s="59">
        <f>Parâmetros!I172*0.04*64.0638</f>
        <v>7.7901580800000003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104"/>
      <c r="B184" s="59">
        <f>Parâmetros!I173*0.04*64.0638</f>
        <v>9.0458085599999993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104"/>
      <c r="B185" s="59">
        <f>Parâmetros!I174*0.04*64.0638</f>
        <v>9.8914507199999999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104"/>
      <c r="B186" s="59">
        <f>Parâmetros!I175*0.04*64.0638</f>
        <v>9.3533147999999997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104"/>
      <c r="B187" s="59">
        <f>Parâmetros!I176*0.04*64.0638</f>
        <v>9.5070679200000008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104"/>
      <c r="B188" s="59">
        <f>Parâmetros!I177*0.04*64.0638</f>
        <v>8.2514174399999991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104"/>
      <c r="B189" s="59">
        <f>Parâmetros!I178*0.04*64.0638</f>
        <v>6.9188904000000004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104"/>
      <c r="B190" s="59">
        <f>Parâmetros!I179*0.04*64.0638</f>
        <v>7.1238945599999992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104"/>
      <c r="B191" s="59">
        <f>Parâmetros!I180*0.04*64.0638</f>
        <v>7.4570263200000007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104"/>
      <c r="B192" s="59">
        <f>Parâmetros!I181*0.04*64.0638</f>
        <v>6.9445159199999997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104"/>
      <c r="B193" s="59">
        <f>Parâmetros!I182*0.04*64.0638</f>
        <v>7.8157835999999996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104"/>
      <c r="B194" s="59">
        <f>Parâmetros!I183*0.04*64.0638</f>
        <v>8.1745408800000003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104"/>
      <c r="B195" s="59">
        <f>Parâmetros!I184*0.04*64.0638</f>
        <v>8.9433064800000004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104"/>
      <c r="B196" s="59">
        <f>Parâmetros!I185*0.04*64.0638</f>
        <v>7.5851539200000007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104"/>
      <c r="B197" s="59">
        <f>Parâmetros!I186*0.04*64.0638</f>
        <v>7.3288987199999998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104"/>
      <c r="B198" s="59">
        <f>Parâmetros!I187*0.04*64.0638</f>
        <v>7.8926601600000001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104"/>
      <c r="B199" s="59">
        <f>Parâmetros!I188*0.04*64.0638</f>
        <v>8.5332981600000011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104"/>
      <c r="B200" s="59">
        <f>Parâmetros!I189*0.04*64.0638</f>
        <v>7.86703464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104"/>
      <c r="B201" s="59">
        <f>Parâmetros!I190*0.04*64.0638</f>
        <v>7.4057752800000003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104"/>
      <c r="B202" s="59">
        <f>Parâmetros!I191*0.04*64.0638</f>
        <v>8.2257919200000007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104"/>
      <c r="B203" s="59">
        <f>Parâmetros!I192*0.04*64.0638</f>
        <v>9.6351955199999999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104"/>
      <c r="B204" s="59">
        <f>Parâmetros!I193*0.04*64.0638</f>
        <v>11.095850159999999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104"/>
      <c r="B205" s="59">
        <f>Parâmetros!I194*0.04*64.0638</f>
        <v>11.095850159999999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104"/>
      <c r="B206" s="59">
        <f>Parâmetros!I195*0.04*64.0638</f>
        <v>8.8408044000000015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104"/>
      <c r="B207" s="59">
        <f>Parâmetros!I196*0.04*64.0638</f>
        <v>8.6101747199999998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104"/>
      <c r="B208" s="59">
        <f>Parâmetros!I197*0.04*64.0638</f>
        <v>6.8932648800000003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104"/>
      <c r="B209" s="59">
        <f>Parâmetros!I198*0.04*64.0638</f>
        <v>7.7901580800000003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104"/>
      <c r="B210" s="59">
        <f>Parâmetros!I199*0.04*64.0638</f>
        <v>9.1995616800000004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104"/>
      <c r="B211" s="59">
        <f>Parâmetros!I200*0.04*64.0638</f>
        <v>6.7395117600000001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104"/>
      <c r="B212" s="59">
        <f>Parâmetros!I201*0.04*64.0638</f>
        <v>4.4075894399999997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104"/>
      <c r="B213" s="59">
        <f>Parâmetros!I202*0.04*64.0638</f>
        <v>4.7407212000000003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104"/>
      <c r="B214" s="59">
        <f>Parâmetros!I203*0.04*64.0638</f>
        <v>5.1251040000000003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104"/>
      <c r="B215" s="143"/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104"/>
      <c r="B216" s="143"/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104"/>
      <c r="B217" s="143"/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104"/>
      <c r="B218" s="143"/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104"/>
      <c r="B219" s="143"/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104"/>
      <c r="B220" s="143"/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104"/>
      <c r="B221" s="143"/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104"/>
      <c r="B222" s="143"/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104"/>
      <c r="B223" s="143"/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104"/>
      <c r="B224" s="143"/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104"/>
      <c r="B225" s="143"/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104"/>
      <c r="B226" s="143"/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104"/>
      <c r="B227" s="143"/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104"/>
      <c r="B228" s="143"/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104"/>
      <c r="B229" s="143"/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104"/>
      <c r="B230" s="143"/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104"/>
      <c r="B231" s="143"/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104"/>
      <c r="B232" s="143"/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104"/>
      <c r="B233" s="143"/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104"/>
      <c r="B234" s="143"/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104"/>
      <c r="B235" s="143"/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104"/>
      <c r="B236" s="143"/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104"/>
      <c r="B237" s="143"/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104"/>
      <c r="B238" s="143"/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104"/>
      <c r="B239" s="143"/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104"/>
      <c r="B240" s="143"/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104"/>
      <c r="B241" s="143"/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104"/>
      <c r="B242" s="143"/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104"/>
      <c r="B243" s="143"/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104"/>
      <c r="B244" s="143"/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104"/>
      <c r="B245" s="143"/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104"/>
      <c r="B246" s="143"/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104"/>
      <c r="B247" s="143"/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104"/>
      <c r="B248" s="143"/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104"/>
      <c r="B249" s="143"/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104"/>
      <c r="B250" s="143"/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104"/>
      <c r="B251" s="143"/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104"/>
      <c r="B252" s="143"/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104"/>
      <c r="B253" s="143"/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104"/>
      <c r="B254" s="143"/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104"/>
      <c r="B255" s="143"/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104"/>
      <c r="B256" s="143"/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104"/>
      <c r="B257" s="143"/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104"/>
      <c r="B258" s="143"/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104"/>
      <c r="B259" s="143"/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104"/>
      <c r="B260" s="143"/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104"/>
      <c r="B261" s="143"/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104"/>
      <c r="B262" s="143"/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104"/>
      <c r="B263" s="143"/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104"/>
      <c r="B264" s="143"/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104"/>
      <c r="B265" s="143"/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104"/>
      <c r="B266" s="59">
        <f>Parâmetros!I255*0.04*64.0638</f>
        <v>8.5589236799999995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104"/>
      <c r="B267" s="59">
        <f>Parâmetros!I256*0.04*64.0638</f>
        <v>7.6107794400000008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104"/>
      <c r="B268" s="59">
        <f>Parâmetros!I257*0.04*64.0638</f>
        <v>7.3032732000000005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104"/>
      <c r="B269" s="59">
        <f>Parâmetros!I258*0.04*64.0638</f>
        <v>6.8676393600000001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104"/>
      <c r="B270" s="59">
        <f>Parâmetros!I259*0.04*64.0638</f>
        <v>3.9207045600000003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104"/>
      <c r="B271" s="59">
        <f>Parâmetros!I260*0.04*64.0638</f>
        <v>4.2794618399999997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104"/>
      <c r="B272" s="59">
        <f>Parâmetros!I261*0.04*64.0638</f>
        <v>5.45823576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104"/>
      <c r="B273" s="59">
        <f>Parâmetros!I262*0.04*64.0638</f>
        <v>6.4576310399999999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104"/>
      <c r="B274" s="59">
        <f>Parâmetros!I263*0.04*64.0638</f>
        <v>6.5857586399999999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104"/>
      <c r="B275" s="59">
        <f>Parâmetros!I264*0.04*64.0638</f>
        <v>6.6113841600000001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104"/>
      <c r="B276" s="59">
        <f>Parâmetros!I265*0.04*64.0638</f>
        <v>6.3295034400000008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104"/>
      <c r="B277" s="59">
        <f>Parâmetros!I266*0.04*64.0638</f>
        <v>6.5857586399999999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104"/>
      <c r="B278" s="59">
        <f>Parâmetros!I267*0.04*64.0638</f>
        <v>7.73890704</v>
      </c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104"/>
      <c r="B279" s="59">
        <f>Parâmetros!I268*0.04*64.0638</f>
        <v>7.4057752800000003</v>
      </c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104"/>
      <c r="B280" s="59">
        <f>Parâmetros!I269*0.04*64.0638</f>
        <v>6.6882607199999997</v>
      </c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104"/>
      <c r="B281" s="59">
        <f>Parâmetros!I270*0.04*64.0638</f>
        <v>7.5595284000000005</v>
      </c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104"/>
      <c r="B282" s="59">
        <f>Parâmetros!I271*0.04*64.0638</f>
        <v>3.2208690462480001</v>
      </c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104"/>
      <c r="B283" s="59">
        <f>Parâmetros!I272*0.04*64.0638</f>
        <v>3.6102385724399997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104"/>
      <c r="B284" s="59">
        <f>Parâmetros!I273*0.04*64.0638</f>
        <v>3.7066084655040004</v>
      </c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104"/>
      <c r="B285" s="59">
        <f>Parâmetros!I274*0.04*64.0638</f>
        <v>4.532608664424</v>
      </c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104"/>
      <c r="B286" s="59">
        <f>Parâmetros!I275*0.04*64.0638</f>
        <v>1.7133786433440001</v>
      </c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104"/>
      <c r="B287" s="59">
        <f>Parâmetros!I276*0.04*64.0638</f>
        <v>6.4576310399999999</v>
      </c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104"/>
      <c r="B288" s="59">
        <f>Parâmetros!I277*0.04*64.0638</f>
        <v>8.9176809600000002</v>
      </c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104"/>
      <c r="B289" s="59">
        <f>Parâmetros!I278*0.04*64.0638</f>
        <v>6.7138862399999999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104"/>
      <c r="B290" s="59">
        <f>Parâmetros!I279*0.04*64.0638</f>
        <v>4.5869680800000001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104"/>
      <c r="B291" s="59">
        <f>Parâmetros!I280*0.04*64.0638</f>
        <v>4.7407212000000003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104"/>
      <c r="B292" s="59">
        <f>Parâmetros!I281*0.04*64.0638</f>
        <v>4.2282108000000003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104"/>
      <c r="B293" s="59">
        <f>Parâmetros!I282*0.04*64.0638</f>
        <v>4.7663467200000005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104"/>
      <c r="B294" s="59">
        <f>Parâmetros!I283*0.04*64.0638</f>
        <v>4.5613425599999999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104"/>
      <c r="B295" s="59">
        <f>Parâmetros!I284*0.04*64.0638</f>
        <v>5.0482274399999998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104"/>
      <c r="B296" s="59">
        <f>Parâmetros!I285*0.04*64.0638</f>
        <v>5.3557336799999993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104"/>
      <c r="B297" s="59">
        <f>Parâmetros!I286*0.04*64.0638</f>
        <v>5.20198056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104"/>
      <c r="B298" s="59">
        <f>Parâmetros!I287*0.04*64.0638</f>
        <v>5.3044826399999998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104"/>
      <c r="B299" s="59">
        <f>Parâmetros!I288*0.04*64.0638</f>
        <v>5.1507295199999996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104"/>
      <c r="B300" s="59"/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104"/>
      <c r="B301" s="59"/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104"/>
      <c r="B302" s="59"/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104"/>
      <c r="B303" s="59"/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104"/>
      <c r="B304" s="59"/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104"/>
      <c r="B305" s="59"/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104"/>
      <c r="B306" s="59"/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104"/>
      <c r="B307" s="59"/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104"/>
      <c r="B308" s="59"/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104"/>
      <c r="B309" s="59"/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104"/>
      <c r="B310" s="59"/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104"/>
      <c r="B311" s="59"/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104"/>
      <c r="B312" s="59"/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104"/>
      <c r="B313" s="59"/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104"/>
      <c r="B314" s="59"/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104"/>
      <c r="B315" s="59"/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104"/>
      <c r="B316" s="59"/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104"/>
      <c r="B317" s="59"/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104"/>
      <c r="B318" s="59"/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104"/>
      <c r="B319" s="59"/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104"/>
      <c r="B320" s="59"/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104"/>
      <c r="B321" s="59"/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104"/>
      <c r="B322" s="59"/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104"/>
      <c r="B323" s="59"/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104"/>
      <c r="B324" s="59"/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104"/>
      <c r="B325" s="59"/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104"/>
      <c r="B326" s="59"/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104"/>
      <c r="B327" s="59"/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104"/>
      <c r="B328" s="59"/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104"/>
      <c r="B329" s="59"/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104"/>
      <c r="B330" s="59"/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104"/>
      <c r="B331" s="59"/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104"/>
      <c r="B332" s="59"/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104"/>
      <c r="B333" s="59"/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104"/>
      <c r="B334" s="59"/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104"/>
      <c r="B335" s="59"/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104"/>
      <c r="B336" s="59"/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104"/>
      <c r="B337" s="59"/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104"/>
      <c r="B338" s="59"/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104"/>
      <c r="B339" s="59"/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104"/>
      <c r="B340" s="59"/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104"/>
      <c r="B341" s="59"/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104"/>
      <c r="B342" s="59"/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104"/>
      <c r="B343" s="59"/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104"/>
      <c r="B344" s="59"/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104"/>
      <c r="B345" s="59"/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104"/>
      <c r="B346" s="59"/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104"/>
      <c r="B347" s="59"/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104"/>
      <c r="B348" s="59"/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104"/>
      <c r="B349" s="59"/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104"/>
      <c r="B350" s="59"/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104"/>
      <c r="B351" s="59"/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104"/>
      <c r="B352" s="59"/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104"/>
      <c r="B353" s="59"/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104"/>
      <c r="B354" s="59"/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104"/>
      <c r="B355" s="59"/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104"/>
      <c r="B356" s="59"/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104"/>
      <c r="B357" s="59"/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104"/>
      <c r="B358" s="59"/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104"/>
      <c r="B359" s="59"/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104"/>
      <c r="B360" s="59"/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104"/>
      <c r="B361" s="59"/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104"/>
      <c r="B362" s="59"/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104"/>
      <c r="B363" s="59"/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104"/>
      <c r="B364" s="59"/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104"/>
      <c r="B365" s="59"/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104"/>
      <c r="B366" s="59"/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104"/>
      <c r="B367" s="59"/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104"/>
      <c r="B368" s="59"/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104"/>
      <c r="B369" s="59"/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104"/>
      <c r="B370" s="59"/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104"/>
      <c r="B371" s="59"/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104"/>
      <c r="B372" s="59"/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104"/>
      <c r="B373" s="59"/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104"/>
      <c r="B374" s="59"/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104"/>
      <c r="B375" s="59"/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104"/>
      <c r="B376" s="59"/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104"/>
      <c r="B377" s="59"/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104"/>
      <c r="B378" s="59"/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104"/>
      <c r="B379" s="59"/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104"/>
      <c r="B380" s="59"/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104"/>
      <c r="B381" s="59"/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104"/>
      <c r="B382" s="59"/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104"/>
      <c r="B383" s="59"/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104"/>
      <c r="B384" s="59"/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104"/>
      <c r="B385" s="59"/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104"/>
      <c r="B386" s="59"/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104"/>
      <c r="B387" s="59"/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104"/>
      <c r="B388" s="59"/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104"/>
      <c r="B389" s="59"/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104"/>
      <c r="B390" s="59"/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104"/>
      <c r="B391" s="59"/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104"/>
      <c r="B392" s="59"/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104"/>
      <c r="B393" s="59"/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104"/>
      <c r="B394" s="59"/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104"/>
      <c r="B395" s="59"/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104"/>
      <c r="B396" s="59"/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104"/>
      <c r="B397" s="59"/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104"/>
      <c r="B398" s="59"/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104"/>
      <c r="B399" s="59"/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104"/>
      <c r="B400" s="59"/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104"/>
      <c r="B401" s="59"/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104"/>
      <c r="B402" s="59"/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104"/>
      <c r="B403" s="59"/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104"/>
      <c r="B404" s="59"/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104"/>
      <c r="B405" s="59"/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104"/>
      <c r="B406" s="59"/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104"/>
      <c r="B407" s="59"/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104"/>
      <c r="B408" s="59"/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104"/>
      <c r="B409" s="59"/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104"/>
      <c r="B410" s="59"/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104"/>
      <c r="B411" s="59"/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104"/>
      <c r="B412" s="59"/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104"/>
      <c r="B413" s="59"/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104"/>
      <c r="B414" s="59"/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104"/>
      <c r="B415" s="59"/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104"/>
      <c r="B416" s="59"/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104"/>
      <c r="B417" s="59"/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104"/>
      <c r="B418" s="59"/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104"/>
      <c r="B419" s="59"/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104"/>
      <c r="B420" s="59"/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104"/>
      <c r="B421" s="59"/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104"/>
      <c r="B422" s="59"/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104"/>
      <c r="B423" s="59"/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104"/>
      <c r="B424" s="59"/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104"/>
      <c r="B425" s="59"/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104"/>
      <c r="B426" s="59"/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104"/>
      <c r="B427" s="59"/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104"/>
      <c r="B428" s="59"/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104"/>
      <c r="B429" s="59"/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104"/>
      <c r="B430" s="59"/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104"/>
      <c r="B431" s="59"/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104"/>
      <c r="B432" s="59"/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104"/>
      <c r="B433" s="59"/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104"/>
      <c r="B434" s="59"/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104"/>
      <c r="B435" s="59"/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104"/>
      <c r="B436" s="59"/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104"/>
      <c r="B437" s="59"/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104"/>
      <c r="B438" s="59"/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104"/>
      <c r="B439" s="59"/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104"/>
      <c r="B440" s="59"/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104"/>
      <c r="B441" s="59"/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104"/>
      <c r="B442" s="59"/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104"/>
      <c r="B443" s="59"/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104"/>
      <c r="B444" s="59"/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104"/>
      <c r="B445" s="59"/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104"/>
      <c r="B446" s="59"/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104"/>
      <c r="B447" s="59"/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104"/>
      <c r="B448" s="59"/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104"/>
      <c r="B449" s="59"/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104"/>
      <c r="B450" s="59"/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104"/>
      <c r="B451" s="59"/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104"/>
      <c r="B452" s="59"/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104"/>
      <c r="B453" s="59"/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104"/>
      <c r="B454" s="59"/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104"/>
      <c r="B455" s="59"/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104"/>
      <c r="B456" s="59"/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104"/>
      <c r="B457" s="59"/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104"/>
      <c r="B458" s="59"/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104"/>
      <c r="B459" s="59"/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104"/>
      <c r="B460" s="59"/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104"/>
      <c r="B461" s="59"/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104"/>
      <c r="B462" s="59"/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104"/>
      <c r="B463" s="59"/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104"/>
      <c r="B464" s="59"/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104"/>
      <c r="B465" s="59"/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104"/>
      <c r="B466" s="59"/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104"/>
      <c r="B467" s="59"/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104"/>
      <c r="B468" s="59"/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104"/>
      <c r="B469" s="59"/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104"/>
      <c r="B470" s="59"/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104"/>
      <c r="B471" s="59"/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104"/>
      <c r="B472" s="59"/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104"/>
      <c r="B473" s="59"/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104"/>
      <c r="B474" s="59"/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104"/>
      <c r="B475" s="59"/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104"/>
      <c r="B476" s="59"/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104"/>
      <c r="B477" s="59"/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104"/>
      <c r="B478" s="59"/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104"/>
      <c r="B479" s="59"/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104"/>
      <c r="B480" s="59"/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104"/>
      <c r="B481" s="59"/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104"/>
      <c r="B482" s="59"/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104"/>
      <c r="B483" s="59"/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104"/>
      <c r="B484" s="59"/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104"/>
      <c r="B485" s="59"/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104"/>
      <c r="B486" s="59"/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104"/>
      <c r="B487" s="59"/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104"/>
      <c r="B488" s="59"/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104"/>
      <c r="B489" s="59"/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104"/>
      <c r="B490" s="59"/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104"/>
      <c r="B491" s="59"/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104"/>
      <c r="B492" s="59"/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104"/>
      <c r="B493" s="59"/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104"/>
      <c r="B494" s="59"/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104"/>
      <c r="B495" s="59"/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104"/>
      <c r="B496" s="59"/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104"/>
      <c r="B497" s="59"/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104"/>
      <c r="B498" s="59"/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104"/>
      <c r="B499" s="59"/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104"/>
      <c r="B500" s="59"/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104"/>
      <c r="B501" s="59"/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104"/>
      <c r="B502" s="59"/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104"/>
      <c r="B503" s="59"/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104"/>
      <c r="B504" s="59"/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104"/>
      <c r="B505" s="59"/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104"/>
      <c r="B506" s="59"/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104"/>
      <c r="B507" s="59"/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104"/>
      <c r="B508" s="59"/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104"/>
      <c r="B509" s="59"/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104"/>
      <c r="B510" s="59"/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104"/>
      <c r="B511" s="59"/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104"/>
      <c r="B512" s="59"/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104"/>
      <c r="B513" s="59"/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104"/>
      <c r="B514" s="59"/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104"/>
      <c r="B515" s="59"/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104"/>
      <c r="B516" s="59"/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104"/>
      <c r="B517" s="59"/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104"/>
      <c r="B518" s="59"/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104"/>
      <c r="B519" s="59"/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104"/>
      <c r="B520" s="59"/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104"/>
      <c r="B521" s="59"/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104"/>
      <c r="B522" s="59"/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104"/>
      <c r="B523" s="59"/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104"/>
      <c r="B524" s="59"/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104"/>
      <c r="B525" s="59"/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104"/>
      <c r="B526" s="59"/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104"/>
      <c r="B527" s="59"/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104"/>
      <c r="B528" s="59"/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104"/>
      <c r="B529" s="59"/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104"/>
      <c r="B530" s="59"/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104"/>
      <c r="B531" s="59"/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104"/>
      <c r="B532" s="59"/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104"/>
      <c r="B533" s="59"/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104"/>
      <c r="B534" s="59"/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104"/>
      <c r="B535" s="59"/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104"/>
      <c r="B536" s="59"/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104"/>
      <c r="B537" s="59"/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104"/>
      <c r="B538" s="59"/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104"/>
      <c r="B539" s="59"/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104"/>
      <c r="B540" s="59"/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104"/>
      <c r="B541" s="59"/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104"/>
      <c r="B542" s="59"/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104"/>
      <c r="B543" s="59"/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104"/>
      <c r="B544" s="59"/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104"/>
      <c r="B545" s="59"/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104"/>
      <c r="B546" s="59"/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104"/>
      <c r="B547" s="59"/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104"/>
      <c r="B548" s="59"/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104"/>
      <c r="B549" s="59"/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104"/>
      <c r="B550" s="59"/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104"/>
      <c r="B551" s="59"/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104"/>
      <c r="B552" s="59"/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104"/>
      <c r="B553" s="59"/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104"/>
      <c r="B554" s="59"/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104"/>
      <c r="B555" s="59"/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104"/>
      <c r="B556" s="59"/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104"/>
      <c r="B557" s="59"/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104"/>
      <c r="B558" s="59"/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104"/>
      <c r="B559" s="59"/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104"/>
      <c r="B560" s="59"/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104"/>
      <c r="B561" s="59"/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104"/>
      <c r="B562" s="59"/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104"/>
      <c r="B563" s="59"/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104"/>
      <c r="B564" s="59"/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104"/>
      <c r="B565" s="59"/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104"/>
      <c r="B566" s="59"/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104"/>
      <c r="B567" s="59"/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104"/>
      <c r="B568" s="59"/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104"/>
      <c r="B569" s="59"/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104"/>
      <c r="B570" s="59"/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104"/>
      <c r="B571" s="59"/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104"/>
      <c r="B572" s="59"/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104"/>
      <c r="B573" s="59"/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104"/>
      <c r="B574" s="59"/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104"/>
      <c r="B575" s="59"/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104"/>
      <c r="B576" s="59"/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104"/>
      <c r="B577" s="59"/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104"/>
      <c r="B578" s="59"/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104"/>
      <c r="B579" s="59"/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104"/>
      <c r="B580" s="59"/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104"/>
      <c r="B581" s="59"/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104"/>
      <c r="B582" s="59"/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104"/>
      <c r="B583" s="59"/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104"/>
      <c r="B584" s="59"/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104"/>
      <c r="B585" s="59"/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104"/>
      <c r="B586" s="59"/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104"/>
      <c r="B587" s="59"/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104"/>
      <c r="B588" s="59"/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104"/>
      <c r="B589" s="59"/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104"/>
      <c r="B590" s="59"/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104"/>
      <c r="B591" s="59"/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104"/>
      <c r="B592" s="59"/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104"/>
      <c r="B593" s="59"/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104"/>
      <c r="B594" s="59"/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104"/>
      <c r="B595" s="59"/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104"/>
      <c r="B596" s="59"/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104"/>
      <c r="B597" s="59"/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104"/>
      <c r="B598" s="59"/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104"/>
      <c r="B599" s="59"/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104"/>
      <c r="B600" s="59"/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104"/>
      <c r="B601" s="59"/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104"/>
      <c r="B602" s="59"/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104"/>
      <c r="B603" s="59"/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104"/>
      <c r="B604" s="59"/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104"/>
      <c r="B605" s="59"/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104"/>
      <c r="B606" s="59"/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104"/>
      <c r="B607" s="59"/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104"/>
      <c r="B608" s="59"/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104"/>
      <c r="B609" s="59"/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104"/>
      <c r="B610" s="59"/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104"/>
      <c r="B611" s="59"/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104"/>
      <c r="B612" s="59"/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104"/>
      <c r="B613" s="59"/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104"/>
      <c r="B614" s="59"/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104"/>
      <c r="B615" s="59"/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104"/>
      <c r="B616" s="59"/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104"/>
      <c r="B617" s="59"/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104"/>
      <c r="B618" s="59"/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104"/>
      <c r="B619" s="59"/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104"/>
      <c r="B620" s="59"/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104"/>
      <c r="B621" s="59"/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104"/>
      <c r="B622" s="59"/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104"/>
      <c r="B623" s="59"/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104"/>
      <c r="B624" s="59"/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104"/>
      <c r="B625" s="59"/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104"/>
      <c r="B626" s="59"/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104"/>
      <c r="B627" s="59"/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104"/>
      <c r="B628" s="59"/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104"/>
      <c r="B629" s="59"/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104"/>
      <c r="B630" s="59"/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104"/>
      <c r="B631" s="59"/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104"/>
      <c r="B632" s="59"/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104"/>
      <c r="B633" s="59"/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104"/>
      <c r="B634" s="59"/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104"/>
      <c r="B635" s="59"/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104"/>
      <c r="B636" s="59"/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104"/>
      <c r="B637" s="59"/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104"/>
      <c r="B638" s="59"/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104"/>
      <c r="B639" s="59"/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104"/>
      <c r="B640" s="59"/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104"/>
      <c r="B641" s="59"/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104"/>
      <c r="B642" s="59"/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104"/>
      <c r="B643" s="59"/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104"/>
      <c r="B644" s="59"/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104"/>
      <c r="B645" s="59"/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104"/>
      <c r="B646" s="59"/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104"/>
      <c r="B647" s="59"/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104"/>
      <c r="B648" s="59"/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104"/>
      <c r="B649" s="59"/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104"/>
      <c r="B650" s="59"/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104"/>
      <c r="B651" s="59"/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104"/>
      <c r="B652" s="59"/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104"/>
      <c r="B653" s="59"/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104"/>
      <c r="B654" s="59"/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104"/>
      <c r="B655" s="59"/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104"/>
      <c r="B656" s="59"/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104"/>
      <c r="B657" s="59"/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104"/>
      <c r="B658" s="59"/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104"/>
      <c r="B659" s="59"/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104"/>
      <c r="B660" s="59"/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104"/>
      <c r="B661" s="59"/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104"/>
      <c r="B662" s="59"/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104"/>
      <c r="B663" s="59"/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104"/>
      <c r="B664" s="59"/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104"/>
      <c r="B665" s="59"/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104"/>
      <c r="B666" s="59"/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104"/>
      <c r="B667" s="59"/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104"/>
      <c r="B668" s="59"/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104"/>
      <c r="B669" s="59"/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104"/>
      <c r="B670" s="59"/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104"/>
      <c r="B671" s="59"/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104"/>
      <c r="B672" s="59"/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104"/>
      <c r="B673" s="59"/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104"/>
      <c r="B674" s="59"/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104"/>
      <c r="B675" s="59"/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104"/>
      <c r="B676" s="59"/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104"/>
      <c r="B677" s="59"/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104"/>
      <c r="B678" s="59"/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104"/>
      <c r="B679" s="59"/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104"/>
      <c r="B680" s="59"/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104"/>
      <c r="B681" s="59"/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104"/>
      <c r="B682" s="59"/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104"/>
      <c r="B683" s="59"/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104"/>
      <c r="B684" s="59"/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104"/>
      <c r="B685" s="59"/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104"/>
      <c r="B686" s="59"/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104"/>
      <c r="B687" s="59"/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104"/>
      <c r="B688" s="59"/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104"/>
      <c r="B689" s="59"/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104"/>
      <c r="B690" s="59"/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104"/>
      <c r="B691" s="59"/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104"/>
      <c r="B692" s="59"/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104"/>
      <c r="B693" s="59"/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104"/>
      <c r="B694" s="59"/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104"/>
      <c r="B695" s="59"/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104"/>
      <c r="B696" s="59"/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104"/>
      <c r="B697" s="59"/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104"/>
      <c r="B698" s="59"/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104"/>
      <c r="B699" s="59"/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104"/>
      <c r="B700" s="59"/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104"/>
      <c r="B701" s="59"/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104"/>
      <c r="B702" s="59"/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104"/>
      <c r="B703" s="59"/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104"/>
      <c r="B704" s="59"/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104"/>
      <c r="B705" s="59"/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104"/>
      <c r="B706" s="59"/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104"/>
      <c r="B707" s="59"/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104"/>
      <c r="B708" s="59"/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104"/>
      <c r="B709" s="59"/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104"/>
      <c r="B710" s="59"/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104"/>
      <c r="B711" s="59"/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104"/>
      <c r="B712" s="59"/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104"/>
      <c r="B713" s="59"/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104"/>
      <c r="B714" s="59"/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104"/>
      <c r="B715" s="59"/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104"/>
      <c r="B716" s="59"/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104"/>
      <c r="B717" s="59"/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104"/>
      <c r="B718" s="59"/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104"/>
      <c r="B719" s="59"/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104"/>
      <c r="B720" s="59"/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104"/>
      <c r="B721" s="59"/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104"/>
      <c r="B722" s="59"/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104"/>
      <c r="B723" s="59"/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104"/>
      <c r="B724" s="59"/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104"/>
      <c r="B725" s="59"/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104"/>
      <c r="B726" s="59"/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104"/>
      <c r="B727" s="59"/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104"/>
      <c r="B728" s="59"/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104"/>
      <c r="B729" s="59"/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104"/>
      <c r="B730" s="59"/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104"/>
      <c r="B731" s="59"/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104"/>
      <c r="B732" s="59"/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104"/>
      <c r="B733" s="59"/>
      <c r="C733" s="42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104"/>
      <c r="B734" s="59"/>
      <c r="C734" s="42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104"/>
      <c r="B735" s="59"/>
      <c r="C735" s="42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104"/>
      <c r="B736" s="59"/>
      <c r="C736" s="42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104"/>
      <c r="B737" s="59"/>
      <c r="C737" s="42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104"/>
      <c r="B738" s="59"/>
      <c r="C738" s="42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104"/>
      <c r="B739" s="59"/>
      <c r="C739" s="42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104"/>
      <c r="B740" s="59"/>
      <c r="C740" s="42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104"/>
      <c r="B741" s="59"/>
      <c r="C741" s="42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104"/>
      <c r="B742" s="59"/>
      <c r="C742" s="42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104"/>
      <c r="B743" s="59"/>
      <c r="C743" s="42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</row>
    <row r="744" spans="1:39">
      <c r="A744" s="104"/>
      <c r="B744" s="59"/>
      <c r="C744" s="42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</row>
    <row r="745" spans="1:39">
      <c r="A745" s="104"/>
      <c r="B745" s="59"/>
      <c r="C745" s="42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</row>
    <row r="746" spans="1:39">
      <c r="A746" s="104"/>
      <c r="B746" s="59"/>
      <c r="C746" s="42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</row>
    <row r="747" spans="1:39" ht="15" customHeight="1">
      <c r="A747" s="104"/>
      <c r="B747" s="59"/>
      <c r="C747" s="42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</row>
    <row r="748" spans="1:39">
      <c r="A748" s="104"/>
      <c r="B748" s="59"/>
      <c r="C748" s="42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</row>
    <row r="749" spans="1:39">
      <c r="A749" s="104"/>
      <c r="B749" s="59"/>
      <c r="C749" s="42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</row>
    <row r="750" spans="1:39">
      <c r="A750" s="104"/>
      <c r="B750" s="59"/>
      <c r="C750" s="42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</row>
    <row r="751" spans="1:39">
      <c r="A751" s="104"/>
      <c r="B751" s="59"/>
      <c r="C751" s="42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</row>
    <row r="752" spans="1:39">
      <c r="A752" s="104"/>
      <c r="B752" s="59"/>
      <c r="C752" s="42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</row>
    <row r="753" spans="1:39">
      <c r="A753" s="104"/>
      <c r="B753" s="59"/>
      <c r="C753" s="42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</row>
    <row r="754" spans="1:39" ht="15.75" customHeight="1">
      <c r="A754" s="104"/>
      <c r="B754" s="59"/>
      <c r="C754" s="42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</row>
    <row r="755" spans="1:39">
      <c r="A755" s="104"/>
      <c r="B755" s="59"/>
      <c r="C755" s="42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</row>
    <row r="756" spans="1:39" ht="15.75" thickBot="1">
      <c r="A756" s="110"/>
      <c r="B756" s="63"/>
      <c r="C756" s="69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</row>
    <row r="757" spans="1:39">
      <c r="A757" s="88"/>
      <c r="B757" s="72"/>
      <c r="C757" s="42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</row>
    <row r="758" spans="1:39">
      <c r="A758" s="88"/>
      <c r="B758" s="72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</row>
    <row r="759" spans="1:39">
      <c r="A759" s="88"/>
      <c r="B759" s="72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</row>
    <row r="760" spans="1:39">
      <c r="A760" s="88"/>
      <c r="B760" s="72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</row>
    <row r="761" spans="1:39">
      <c r="A761" s="88"/>
      <c r="B761" s="72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</row>
    <row r="762" spans="1:39">
      <c r="A762" s="88"/>
      <c r="B762" s="72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</row>
    <row r="763" spans="1:39">
      <c r="A763" s="88"/>
      <c r="B763" s="72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</row>
    <row r="764" spans="1:39">
      <c r="A764" s="88"/>
      <c r="B764" s="72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</row>
    <row r="765" spans="1:39">
      <c r="A765" s="72"/>
      <c r="B765" s="72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</row>
    <row r="766" spans="1:39">
      <c r="A766" s="72"/>
      <c r="B766" s="72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</row>
    <row r="767" spans="1:39">
      <c r="A767" s="72"/>
      <c r="B767" s="72"/>
    </row>
    <row r="768" spans="1:39">
      <c r="A768" s="72"/>
      <c r="B768" s="72"/>
    </row>
    <row r="769" spans="1:26" s="34" customFormat="1">
      <c r="A769" s="88"/>
      <c r="B769" s="72"/>
      <c r="Q769"/>
      <c r="R769"/>
      <c r="S769"/>
      <c r="T769"/>
      <c r="U769"/>
      <c r="V769"/>
      <c r="W769"/>
      <c r="X769"/>
      <c r="Y769"/>
      <c r="Z769"/>
    </row>
    <row r="770" spans="1:26" s="34" customFormat="1">
      <c r="A770" s="88"/>
      <c r="B770" s="72"/>
      <c r="Q770"/>
      <c r="R770"/>
      <c r="S770"/>
      <c r="T770"/>
      <c r="U770"/>
      <c r="V770"/>
      <c r="W770"/>
      <c r="X770"/>
      <c r="Y770"/>
      <c r="Z770"/>
    </row>
    <row r="771" spans="1:26" s="34" customFormat="1">
      <c r="A771" s="88"/>
      <c r="B771" s="72"/>
      <c r="Q771"/>
      <c r="R771"/>
      <c r="S771"/>
      <c r="T771"/>
      <c r="U771"/>
      <c r="V771"/>
      <c r="W771"/>
      <c r="X771"/>
      <c r="Y771"/>
      <c r="Z771"/>
    </row>
    <row r="772" spans="1:26" s="34" customFormat="1">
      <c r="A772" s="88"/>
      <c r="B772" s="72"/>
      <c r="Q772"/>
      <c r="R772"/>
      <c r="S772"/>
      <c r="T772"/>
      <c r="U772"/>
      <c r="V772"/>
      <c r="W772"/>
      <c r="X772"/>
      <c r="Y772"/>
      <c r="Z772"/>
    </row>
    <row r="773" spans="1:26" s="34" customFormat="1">
      <c r="A773" s="88"/>
      <c r="B773" s="72"/>
      <c r="Q773"/>
      <c r="R773"/>
      <c r="S773"/>
      <c r="T773"/>
      <c r="U773"/>
      <c r="V773"/>
      <c r="W773"/>
      <c r="X773"/>
      <c r="Y773"/>
      <c r="Z773"/>
    </row>
    <row r="774" spans="1:26" s="34" customFormat="1">
      <c r="A774" s="88"/>
      <c r="B774" s="72"/>
      <c r="Q774"/>
      <c r="R774"/>
      <c r="S774"/>
      <c r="T774"/>
      <c r="U774"/>
      <c r="V774"/>
      <c r="W774"/>
      <c r="X774"/>
      <c r="Y774"/>
      <c r="Z774"/>
    </row>
    <row r="775" spans="1:26" s="34" customFormat="1">
      <c r="A775" s="88"/>
      <c r="B775" s="72"/>
      <c r="Q775"/>
      <c r="R775"/>
      <c r="S775"/>
      <c r="T775"/>
      <c r="U775"/>
      <c r="V775"/>
      <c r="W775"/>
      <c r="X775"/>
      <c r="Y775"/>
      <c r="Z775"/>
    </row>
    <row r="776" spans="1:26" s="34" customFormat="1">
      <c r="A776" s="72"/>
      <c r="B776" s="72"/>
      <c r="Q776"/>
      <c r="R776"/>
      <c r="S776"/>
      <c r="T776"/>
      <c r="U776"/>
      <c r="V776"/>
      <c r="W776"/>
      <c r="X776"/>
      <c r="Y776"/>
      <c r="Z776"/>
    </row>
    <row r="777" spans="1:26" s="34" customFormat="1">
      <c r="A777" s="72"/>
      <c r="B777" s="72"/>
      <c r="Q777"/>
      <c r="R777"/>
      <c r="S777"/>
      <c r="T777"/>
      <c r="U777"/>
      <c r="V777"/>
      <c r="W777"/>
      <c r="X777"/>
      <c r="Y777"/>
      <c r="Z777"/>
    </row>
    <row r="778" spans="1:26" s="34" customFormat="1">
      <c r="A778" s="88"/>
      <c r="B778" s="72"/>
      <c r="Q778"/>
      <c r="R778"/>
      <c r="S778"/>
      <c r="T778"/>
      <c r="U778"/>
      <c r="V778"/>
      <c r="W778"/>
      <c r="X778"/>
      <c r="Y778"/>
      <c r="Z778"/>
    </row>
    <row r="779" spans="1:26" s="34" customFormat="1">
      <c r="A779" s="88"/>
      <c r="B779" s="72"/>
      <c r="Q779"/>
      <c r="R779"/>
      <c r="S779"/>
      <c r="T779"/>
      <c r="U779"/>
      <c r="V779"/>
      <c r="W779"/>
      <c r="X779"/>
      <c r="Y779"/>
      <c r="Z779"/>
    </row>
    <row r="780" spans="1:26" s="34" customFormat="1">
      <c r="A780" s="88"/>
      <c r="B780" s="72"/>
      <c r="Q780"/>
      <c r="R780"/>
      <c r="S780"/>
      <c r="T780"/>
      <c r="U780"/>
      <c r="V780"/>
      <c r="W780"/>
      <c r="X780"/>
      <c r="Y780"/>
      <c r="Z780"/>
    </row>
    <row r="781" spans="1:26" s="34" customFormat="1">
      <c r="B781" s="72"/>
      <c r="Q781"/>
      <c r="R781"/>
      <c r="S781"/>
      <c r="T781"/>
      <c r="U781"/>
      <c r="V781"/>
      <c r="W781"/>
      <c r="X781"/>
      <c r="Y781"/>
      <c r="Z781"/>
    </row>
    <row r="782" spans="1:26" s="34" customFormat="1">
      <c r="B782" s="72"/>
      <c r="Q782"/>
      <c r="R782"/>
      <c r="S782"/>
      <c r="T782"/>
      <c r="U782"/>
      <c r="V782"/>
      <c r="W782"/>
      <c r="X782"/>
      <c r="Y782"/>
      <c r="Z782"/>
    </row>
    <row r="783" spans="1:26" s="34" customFormat="1">
      <c r="B783" s="72"/>
      <c r="Q783"/>
      <c r="R783"/>
      <c r="S783"/>
      <c r="T783"/>
      <c r="U783"/>
      <c r="V783"/>
      <c r="W783"/>
      <c r="X783"/>
      <c r="Y783"/>
      <c r="Z783"/>
    </row>
    <row r="784" spans="1:26" s="34" customFormat="1">
      <c r="B784" s="72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72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72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72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72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72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72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72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72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72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72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72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72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72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72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72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72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72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72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72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72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72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72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72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72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72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72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72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72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72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72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72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72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72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72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72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72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72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72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72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72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72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72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72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72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72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72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72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72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72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72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72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72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72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72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72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72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72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72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72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72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72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72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72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72"/>
      <c r="Q848"/>
      <c r="R848"/>
      <c r="S848"/>
      <c r="T848"/>
      <c r="U848"/>
      <c r="V848"/>
      <c r="W848"/>
      <c r="X848"/>
      <c r="Y848"/>
      <c r="Z848"/>
    </row>
    <row r="849" spans="2:26" s="34" customFormat="1">
      <c r="B849" s="72"/>
      <c r="Q849"/>
      <c r="R849"/>
      <c r="S849"/>
      <c r="T849"/>
      <c r="U849"/>
      <c r="V849"/>
      <c r="W849"/>
      <c r="X849"/>
      <c r="Y849"/>
      <c r="Z849"/>
    </row>
    <row r="850" spans="2:26" s="34" customFormat="1">
      <c r="B850" s="72"/>
      <c r="Q850"/>
      <c r="R850"/>
      <c r="S850"/>
      <c r="T850"/>
      <c r="U850"/>
      <c r="V850"/>
      <c r="W850"/>
      <c r="X850"/>
      <c r="Y850"/>
      <c r="Z850"/>
    </row>
    <row r="851" spans="2:26" s="34" customFormat="1">
      <c r="B851" s="72"/>
      <c r="Q851"/>
      <c r="R851"/>
      <c r="S851"/>
      <c r="T851"/>
      <c r="U851"/>
      <c r="V851"/>
      <c r="W851"/>
      <c r="X851"/>
      <c r="Y851"/>
      <c r="Z851"/>
    </row>
    <row r="852" spans="2:26" s="34" customFormat="1">
      <c r="B852" s="72"/>
      <c r="Q852"/>
      <c r="R852"/>
      <c r="S852"/>
      <c r="T852"/>
      <c r="U852"/>
      <c r="V852"/>
      <c r="W852"/>
      <c r="X852"/>
      <c r="Y852"/>
      <c r="Z852"/>
    </row>
    <row r="853" spans="2:26" s="34" customFormat="1">
      <c r="B853" s="72"/>
      <c r="Q853"/>
      <c r="R853"/>
      <c r="S853"/>
      <c r="T853"/>
      <c r="U853"/>
      <c r="V853"/>
      <c r="W853"/>
      <c r="X853"/>
      <c r="Y853"/>
      <c r="Z853"/>
    </row>
    <row r="854" spans="2:26" s="34" customFormat="1">
      <c r="B854" s="72"/>
      <c r="Q854"/>
      <c r="R854"/>
      <c r="S854"/>
      <c r="T854"/>
      <c r="U854"/>
      <c r="V854"/>
      <c r="W854"/>
      <c r="X854"/>
      <c r="Y854"/>
      <c r="Z854"/>
    </row>
    <row r="855" spans="2:26" s="34" customFormat="1">
      <c r="B855" s="72"/>
      <c r="Q855"/>
      <c r="R855"/>
      <c r="S855"/>
      <c r="T855"/>
      <c r="U855"/>
      <c r="V855"/>
      <c r="W855"/>
      <c r="X855"/>
      <c r="Y855"/>
      <c r="Z855"/>
    </row>
    <row r="856" spans="2:26" s="34" customFormat="1">
      <c r="B856" s="72"/>
      <c r="Q856"/>
      <c r="R856"/>
      <c r="S856"/>
      <c r="T856"/>
      <c r="U856"/>
      <c r="V856"/>
      <c r="W856"/>
      <c r="X856"/>
      <c r="Y856"/>
      <c r="Z856"/>
    </row>
    <row r="857" spans="2:26" s="34" customFormat="1">
      <c r="B857" s="72"/>
      <c r="Q857"/>
      <c r="R857"/>
      <c r="S857"/>
      <c r="T857"/>
      <c r="U857"/>
      <c r="V857"/>
      <c r="W857"/>
      <c r="X857"/>
      <c r="Y857"/>
      <c r="Z857"/>
    </row>
    <row r="858" spans="2:26" s="34" customFormat="1">
      <c r="B858" s="72"/>
      <c r="Q858"/>
      <c r="R858"/>
      <c r="S858"/>
      <c r="T858"/>
      <c r="U858"/>
      <c r="V858"/>
      <c r="W858"/>
      <c r="X858"/>
      <c r="Y858"/>
      <c r="Z858"/>
    </row>
    <row r="859" spans="2:26" s="34" customFormat="1">
      <c r="B859" s="72"/>
      <c r="Q859"/>
      <c r="R859"/>
      <c r="S859"/>
      <c r="T859"/>
      <c r="U859"/>
      <c r="V859"/>
      <c r="W859"/>
      <c r="X859"/>
      <c r="Y859"/>
      <c r="Z859"/>
    </row>
    <row r="860" spans="2:26" s="34" customFormat="1">
      <c r="B860" s="72"/>
      <c r="Q860"/>
      <c r="R860"/>
      <c r="S860"/>
      <c r="T860"/>
      <c r="U860"/>
      <c r="V860"/>
      <c r="W860"/>
      <c r="X860"/>
      <c r="Y860"/>
      <c r="Z860"/>
    </row>
    <row r="861" spans="2:26" s="34" customFormat="1">
      <c r="B861" s="72"/>
      <c r="Q861"/>
      <c r="R861"/>
      <c r="S861"/>
      <c r="T861"/>
      <c r="U861"/>
      <c r="V861"/>
      <c r="W861"/>
      <c r="X861"/>
      <c r="Y861"/>
      <c r="Z861"/>
    </row>
    <row r="862" spans="2:26" s="34" customFormat="1">
      <c r="B862" s="72"/>
      <c r="Q862"/>
      <c r="R862"/>
      <c r="S862"/>
      <c r="T862"/>
      <c r="U862"/>
      <c r="V862"/>
      <c r="W862"/>
      <c r="X862"/>
      <c r="Y862"/>
      <c r="Z862"/>
    </row>
    <row r="863" spans="2:26" s="34" customFormat="1">
      <c r="B863" s="72"/>
      <c r="Q863"/>
      <c r="R863"/>
      <c r="S863"/>
      <c r="T863"/>
      <c r="U863"/>
      <c r="V863"/>
      <c r="W863"/>
      <c r="X863"/>
      <c r="Y863"/>
      <c r="Z863"/>
    </row>
    <row r="864" spans="2:26" s="34" customFormat="1">
      <c r="B864" s="72"/>
      <c r="Q864"/>
      <c r="R864"/>
      <c r="S864"/>
      <c r="T864"/>
      <c r="U864"/>
      <c r="V864"/>
      <c r="W864"/>
      <c r="X864"/>
      <c r="Y864"/>
      <c r="Z864"/>
    </row>
    <row r="865" spans="2:26" s="34" customFormat="1">
      <c r="B865" s="72"/>
      <c r="Q865"/>
      <c r="R865"/>
      <c r="S865"/>
      <c r="T865"/>
      <c r="U865"/>
      <c r="V865"/>
      <c r="W865"/>
      <c r="X865"/>
      <c r="Y865"/>
      <c r="Z865"/>
    </row>
    <row r="866" spans="2:26" s="34" customFormat="1">
      <c r="B866" s="72"/>
      <c r="Q866"/>
      <c r="R866"/>
      <c r="S866"/>
      <c r="T866"/>
      <c r="U866"/>
      <c r="V866"/>
      <c r="W866"/>
      <c r="X866"/>
      <c r="Y866"/>
      <c r="Z866"/>
    </row>
    <row r="867" spans="2:26" s="34" customFormat="1">
      <c r="B867" s="72"/>
      <c r="Q867"/>
      <c r="R867"/>
      <c r="S867"/>
      <c r="T867"/>
      <c r="U867"/>
      <c r="V867"/>
      <c r="W867"/>
      <c r="X867"/>
      <c r="Y867"/>
      <c r="Z867"/>
    </row>
    <row r="868" spans="2:26" s="34" customFormat="1">
      <c r="B868" s="72"/>
      <c r="Q868"/>
      <c r="R868"/>
      <c r="S868"/>
      <c r="T868"/>
      <c r="U868"/>
      <c r="V868"/>
      <c r="W868"/>
      <c r="X868"/>
      <c r="Y868"/>
      <c r="Z868"/>
    </row>
    <row r="869" spans="2:26" s="34" customFormat="1">
      <c r="B869" s="72"/>
      <c r="Q869"/>
      <c r="R869"/>
      <c r="S869"/>
      <c r="T869"/>
      <c r="U869"/>
      <c r="V869"/>
      <c r="W869"/>
      <c r="X869"/>
      <c r="Y869"/>
      <c r="Z869"/>
    </row>
    <row r="870" spans="2:26" s="34" customFormat="1">
      <c r="B870" s="72"/>
      <c r="Q870"/>
      <c r="R870"/>
      <c r="S870"/>
      <c r="T870"/>
      <c r="U870"/>
      <c r="V870"/>
      <c r="W870"/>
      <c r="X870"/>
      <c r="Y870"/>
      <c r="Z870"/>
    </row>
    <row r="871" spans="2:26" s="34" customFormat="1">
      <c r="B871" s="72"/>
      <c r="Q871"/>
      <c r="R871"/>
      <c r="S871"/>
      <c r="T871"/>
      <c r="U871"/>
      <c r="V871"/>
      <c r="W871"/>
      <c r="X871"/>
      <c r="Y871"/>
      <c r="Z871"/>
    </row>
    <row r="872" spans="2:26" s="34" customFormat="1">
      <c r="B872" s="72"/>
      <c r="Q872"/>
      <c r="R872"/>
      <c r="S872"/>
      <c r="T872"/>
      <c r="U872"/>
      <c r="V872"/>
      <c r="W872"/>
      <c r="X872"/>
      <c r="Y872"/>
      <c r="Z872"/>
    </row>
    <row r="873" spans="2:26" s="34" customFormat="1">
      <c r="B873" s="72"/>
      <c r="Q873"/>
      <c r="R873"/>
      <c r="S873"/>
      <c r="T873"/>
      <c r="U873"/>
      <c r="V873"/>
      <c r="W873"/>
      <c r="X873"/>
      <c r="Y873"/>
      <c r="Z873"/>
    </row>
    <row r="874" spans="2:26" s="34" customFormat="1">
      <c r="B874" s="72"/>
      <c r="Q874"/>
      <c r="R874"/>
      <c r="S874"/>
      <c r="T874"/>
      <c r="U874"/>
      <c r="V874"/>
      <c r="W874"/>
      <c r="X874"/>
      <c r="Y874"/>
      <c r="Z874"/>
    </row>
    <row r="875" spans="2:26" s="34" customFormat="1">
      <c r="B875" s="72"/>
      <c r="Q875"/>
      <c r="R875"/>
      <c r="S875"/>
      <c r="T875"/>
      <c r="U875"/>
      <c r="V875"/>
      <c r="W875"/>
      <c r="X875"/>
      <c r="Y875"/>
      <c r="Z875"/>
    </row>
    <row r="876" spans="2:26" s="34" customFormat="1">
      <c r="B876" s="72"/>
      <c r="Q876"/>
      <c r="R876"/>
      <c r="S876"/>
      <c r="T876"/>
      <c r="U876"/>
      <c r="V876"/>
      <c r="W876"/>
      <c r="X876"/>
      <c r="Y876"/>
      <c r="Z876"/>
    </row>
    <row r="877" spans="2:26" s="34" customFormat="1">
      <c r="Q877"/>
      <c r="R877"/>
      <c r="S877"/>
      <c r="T877"/>
      <c r="U877"/>
      <c r="V877"/>
      <c r="W877"/>
      <c r="X877"/>
      <c r="Y877"/>
      <c r="Z877"/>
    </row>
    <row r="878" spans="2:26" s="34" customFormat="1">
      <c r="Q878"/>
      <c r="R878"/>
      <c r="S878"/>
      <c r="T878"/>
      <c r="U878"/>
      <c r="V878"/>
      <c r="W878"/>
      <c r="X878"/>
      <c r="Y878"/>
      <c r="Z878"/>
    </row>
    <row r="879" spans="2:26" s="34" customFormat="1">
      <c r="Q879"/>
      <c r="R879"/>
      <c r="S879"/>
      <c r="T879"/>
      <c r="U879"/>
      <c r="V879"/>
      <c r="W879"/>
      <c r="X879"/>
      <c r="Y879"/>
      <c r="Z879"/>
    </row>
    <row r="880" spans="2:26" s="34" customFormat="1">
      <c r="Q880"/>
      <c r="R880"/>
      <c r="S880"/>
      <c r="T880"/>
      <c r="U880"/>
      <c r="V880"/>
      <c r="W880"/>
      <c r="X880"/>
      <c r="Y880"/>
      <c r="Z880"/>
    </row>
    <row r="881" spans="17:26" s="34" customFormat="1">
      <c r="Q881"/>
      <c r="R881"/>
      <c r="S881"/>
      <c r="T881"/>
      <c r="U881"/>
      <c r="V881"/>
      <c r="W881"/>
      <c r="X881"/>
      <c r="Y881"/>
      <c r="Z881"/>
    </row>
    <row r="882" spans="17:26" s="34" customFormat="1">
      <c r="Q882"/>
      <c r="R882"/>
      <c r="S882"/>
      <c r="T882"/>
      <c r="U882"/>
      <c r="V882"/>
      <c r="W882"/>
      <c r="X882"/>
      <c r="Y882"/>
      <c r="Z882"/>
    </row>
    <row r="883" spans="17:26" s="34" customFormat="1">
      <c r="Q883"/>
      <c r="R883"/>
      <c r="S883"/>
      <c r="T883"/>
      <c r="U883"/>
      <c r="V883"/>
      <c r="W883"/>
      <c r="X883"/>
      <c r="Y883"/>
      <c r="Z883"/>
    </row>
    <row r="884" spans="17:26" s="34" customFormat="1">
      <c r="Q884"/>
      <c r="R884"/>
      <c r="S884"/>
      <c r="T884"/>
      <c r="U884"/>
      <c r="V884"/>
      <c r="W884"/>
      <c r="X884"/>
      <c r="Y884"/>
      <c r="Z884"/>
    </row>
    <row r="885" spans="17:26" s="34" customFormat="1">
      <c r="Q885"/>
      <c r="R885"/>
      <c r="S885"/>
      <c r="T885"/>
      <c r="U885"/>
      <c r="V885"/>
      <c r="W885"/>
      <c r="X885"/>
      <c r="Y885"/>
      <c r="Z885"/>
    </row>
    <row r="886" spans="17:26" s="34" customFormat="1">
      <c r="Q886"/>
      <c r="R886"/>
      <c r="S886"/>
      <c r="T886"/>
      <c r="U886"/>
      <c r="V886"/>
      <c r="W886"/>
      <c r="X886"/>
      <c r="Y886"/>
      <c r="Z886"/>
    </row>
  </sheetData>
  <sheetProtection algorithmName="SHA-512" hashValue="BCFLae+CyMLYfnq/QXLt3HbUExJeeVkoKehH+tBZE+/5ix35X6JDnM4Y48PdXvl39VE9cPSykS4cx605cz/3FA==" saltValue="MKBdsY+IH61y/28RWNwgLA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3" unlockedFormula="1"/>
  </ignoredError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E3:M27"/>
  <sheetViews>
    <sheetView topLeftCell="A2" zoomScale="80" zoomScaleNormal="80" zoomScalePageLayoutView="50" workbookViewId="0">
      <selection activeCell="V21" sqref="V21"/>
    </sheetView>
  </sheetViews>
  <sheetFormatPr defaultColWidth="8.85546875" defaultRowHeight="15"/>
  <sheetData>
    <row r="3" hidden="1"/>
    <row r="4" hidden="1"/>
    <row r="5" hidden="1"/>
    <row r="6" hidden="1"/>
    <row r="7" hidden="1"/>
    <row r="22" spans="5:13" ht="10.5" customHeight="1"/>
    <row r="23" spans="5:13" ht="213.75" customHeight="1" thickBot="1"/>
    <row r="24" spans="5:13" ht="15.75" customHeight="1">
      <c r="E24" s="200" t="s">
        <v>106</v>
      </c>
      <c r="F24" s="201"/>
      <c r="G24" s="201"/>
      <c r="H24" s="201"/>
      <c r="I24" s="201"/>
      <c r="J24" s="201"/>
      <c r="K24" s="201"/>
      <c r="L24" s="201"/>
      <c r="M24" s="202"/>
    </row>
    <row r="25" spans="5:13" ht="8.25" customHeight="1" thickBot="1">
      <c r="E25" s="73"/>
      <c r="M25" s="74"/>
    </row>
    <row r="26" spans="5:13">
      <c r="E26" s="75" t="s">
        <v>51</v>
      </c>
      <c r="F26" s="76"/>
      <c r="G26" s="76" t="s">
        <v>68</v>
      </c>
      <c r="H26" s="76"/>
      <c r="I26" s="76" t="s">
        <v>69</v>
      </c>
      <c r="J26" s="76"/>
      <c r="K26" s="76" t="s">
        <v>70</v>
      </c>
      <c r="L26" s="76"/>
      <c r="M26" s="77" t="s">
        <v>78</v>
      </c>
    </row>
    <row r="27" spans="5:13" ht="15.75" thickBot="1">
      <c r="E27" s="78">
        <f>'CALC. SO2'!AB11</f>
        <v>1</v>
      </c>
      <c r="F27" s="79"/>
      <c r="G27" s="79">
        <f>'CALC. SO2'!AD11</f>
        <v>0</v>
      </c>
      <c r="H27" s="79"/>
      <c r="I27" s="79">
        <f>'CALC. SO2'!AF11</f>
        <v>0</v>
      </c>
      <c r="J27" s="79"/>
      <c r="K27" s="79">
        <f>'CALC. SO2'!AH11</f>
        <v>0</v>
      </c>
      <c r="L27" s="79"/>
      <c r="M27" s="80">
        <f>'CALC. SO2'!AJ11</f>
        <v>0</v>
      </c>
    </row>
  </sheetData>
  <mergeCells count="1">
    <mergeCell ref="E24:M24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86"/>
  <sheetViews>
    <sheetView zoomScaleNormal="100" workbookViewId="0">
      <pane ySplit="12" topLeftCell="A13" activePane="bottomLeft" state="frozen"/>
      <selection activeCell="AG35" sqref="AG35"/>
      <selection pane="bottomLeft" activeCell="N13" sqref="N13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7" style="34" customWidth="1"/>
    <col min="4" max="4" width="13.140625" style="34" hidden="1" customWidth="1"/>
    <col min="5" max="5" width="14" style="34" hidden="1" customWidth="1"/>
    <col min="6" max="6" width="12" style="34" hidden="1" customWidth="1"/>
    <col min="7" max="7" width="11.85546875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18" width="9.140625" hidden="1" customWidth="1"/>
    <col min="19" max="19" width="10.140625" hidden="1" customWidth="1"/>
    <col min="20" max="20" width="10.28515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6.5" customHeight="1" thickBot="1">
      <c r="A1" s="183" t="s">
        <v>107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</row>
    <row r="2" spans="1:39" ht="15.75" thickBot="1">
      <c r="A2" s="33" t="s">
        <v>108</v>
      </c>
      <c r="AB2" s="184" t="s">
        <v>99</v>
      </c>
      <c r="AC2" s="185"/>
      <c r="AD2" s="185"/>
      <c r="AE2" s="185"/>
      <c r="AF2" s="185"/>
      <c r="AG2" s="185"/>
      <c r="AH2" s="186"/>
      <c r="AI2" s="187">
        <v>31</v>
      </c>
      <c r="AJ2" s="188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25</v>
      </c>
      <c r="D4" s="38">
        <v>50</v>
      </c>
      <c r="E4" s="38">
        <v>75</v>
      </c>
      <c r="F4" s="38">
        <v>125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25</v>
      </c>
      <c r="C5" s="38">
        <v>50</v>
      </c>
      <c r="D5" s="38">
        <v>75</v>
      </c>
      <c r="E5" s="38">
        <v>125</v>
      </c>
      <c r="F5" s="38">
        <v>999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100</v>
      </c>
      <c r="Q8" s="40"/>
      <c r="R8" s="189" t="s">
        <v>61</v>
      </c>
      <c r="S8" s="189"/>
      <c r="T8" s="189"/>
      <c r="U8" s="189"/>
      <c r="V8" s="189"/>
      <c r="W8" s="189"/>
      <c r="X8" s="189"/>
      <c r="Y8" s="189"/>
      <c r="Z8" s="18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89"/>
      <c r="S9" s="189"/>
      <c r="T9" s="189"/>
      <c r="U9" s="189"/>
      <c r="V9" s="189"/>
      <c r="W9" s="189"/>
      <c r="X9" s="189"/>
      <c r="Y9" s="189"/>
      <c r="Z9" s="189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90" t="s">
        <v>62</v>
      </c>
      <c r="B10" s="192" t="s">
        <v>63</v>
      </c>
      <c r="C10" s="192" t="s">
        <v>101</v>
      </c>
      <c r="N10" s="196" t="s">
        <v>66</v>
      </c>
      <c r="O10" s="206" t="s">
        <v>109</v>
      </c>
      <c r="Q10" s="40"/>
      <c r="R10" s="189"/>
      <c r="S10" s="189"/>
      <c r="T10" s="189"/>
      <c r="U10" s="189"/>
      <c r="V10" s="189"/>
      <c r="W10" s="189"/>
      <c r="X10" s="189"/>
      <c r="Y10" s="189"/>
      <c r="Z10" s="189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91"/>
      <c r="B11" s="193"/>
      <c r="C11" s="19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97"/>
      <c r="O11" s="207"/>
      <c r="Q11" s="40"/>
      <c r="R11" s="189"/>
      <c r="S11" s="189"/>
      <c r="T11" s="189"/>
      <c r="U11" s="189"/>
      <c r="V11" s="189"/>
      <c r="W11" s="189"/>
      <c r="X11" s="189"/>
      <c r="Y11" s="189"/>
      <c r="Z11" s="189"/>
      <c r="AA11" s="34"/>
      <c r="AB11" s="43">
        <f>R46/AI2</f>
        <v>1</v>
      </c>
      <c r="AC11" s="42"/>
      <c r="AD11" s="43">
        <f>T46/AI2</f>
        <v>0</v>
      </c>
      <c r="AE11" s="42"/>
      <c r="AF11" s="43">
        <f>V46/AI2</f>
        <v>0</v>
      </c>
      <c r="AG11" s="42"/>
      <c r="AH11" s="43">
        <f>X46/AI2</f>
        <v>0</v>
      </c>
      <c r="AI11" s="42"/>
      <c r="AJ11" s="43">
        <f>Z46/AI2</f>
        <v>0</v>
      </c>
      <c r="AK11" s="42"/>
      <c r="AL11" s="34"/>
      <c r="AM11" s="34"/>
    </row>
    <row r="12" spans="1:39" ht="15.75" thickBot="1">
      <c r="A12" s="191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208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44197</v>
      </c>
      <c r="B13" s="49">
        <f>Parâmetros!K2</f>
        <v>17</v>
      </c>
      <c r="C13" s="96">
        <f>AVERAGE(B13:B36)</f>
        <v>12.916666666666666</v>
      </c>
      <c r="D13" s="97">
        <f t="shared" ref="D13:D24" si="0">(((C13-$B$4)/($B$5-$B$4))*($B$7-$B$6))+$B$6</f>
        <v>20.666666666666664</v>
      </c>
      <c r="E13" s="98" t="str">
        <f>IF(AND(D13&lt;40.008,D13&gt;=0),"1","0")</f>
        <v>1</v>
      </c>
      <c r="F13" s="99">
        <f t="shared" ref="F13:F24" si="1">(((C13-$C$4)/($C$5-$C$4))*($C$7-$C$6))+$C$6</f>
        <v>22.15</v>
      </c>
      <c r="G13" s="98" t="str">
        <f>IF(AND(F13&lt;80.007,F13&gt;41),"1","0")</f>
        <v>0</v>
      </c>
      <c r="H13" s="99">
        <f t="shared" ref="H13:H24" si="2">(((C13-$D$4)/($D$5-$D$4))*($D$7-$D$6))+$D$6</f>
        <v>23.15</v>
      </c>
      <c r="I13" s="98" t="str">
        <f>IF(AND(H13&lt;120.007,H13&gt;81),"1","0")</f>
        <v>0</v>
      </c>
      <c r="J13" s="99">
        <f t="shared" ref="J13:J24" si="3">(((C13-$E$4)/($E$5-$E$4))*($E$7-$E$6))+$E$6</f>
        <v>22.908333333333331</v>
      </c>
      <c r="K13" s="98" t="str">
        <f>IF(AND(J13&lt;200.007,J13&gt;121),"1","0")</f>
        <v>0</v>
      </c>
      <c r="L13" s="99">
        <f t="shared" ref="L13:L24" si="4">(((C13-$F$4)/($F$5-$F$4))*($F$7-$F$6))+$F$6</f>
        <v>175.60812356979406</v>
      </c>
      <c r="M13" s="48" t="str">
        <f>IF(AND(L13&lt;399.67673,L13&gt;201),"1","0")</f>
        <v>0</v>
      </c>
      <c r="N13" s="52">
        <f t="shared" ref="N13:N24" si="5">(D13*E13)+(F13*G13)+(H13*I13)+(J13*K13)+(L13*M13)</f>
        <v>20.666666666666664</v>
      </c>
      <c r="O13" s="59">
        <v>60</v>
      </c>
      <c r="Q13" s="53" t="str">
        <f>IF(AND(N13&lt;40.5,N13&gt;=0),"1","0")</f>
        <v>1</v>
      </c>
      <c r="R13" s="53">
        <f t="shared" ref="R13:R43" si="6">Q13*1</f>
        <v>1</v>
      </c>
      <c r="S13" s="53" t="str">
        <f>IF(AND(N13&lt;80.5,N13&gt;=40.5),"1","0")</f>
        <v>0</v>
      </c>
      <c r="T13" s="53">
        <f t="shared" ref="T13:T43" si="7">S13*1</f>
        <v>0</v>
      </c>
      <c r="U13" s="53" t="str">
        <f>IF(AND(N13&lt;120.5,N13&gt;=80.5),"1","0")</f>
        <v>0</v>
      </c>
      <c r="V13" s="53">
        <f t="shared" ref="V13:V43" si="8">U13*1</f>
        <v>0</v>
      </c>
      <c r="W13" s="53" t="str">
        <f>IF(AND(N13&lt;200.5,N13&gt;=120.5),"1","0")</f>
        <v>0</v>
      </c>
      <c r="X13" s="53">
        <f t="shared" ref="X13:X43" si="9">W13*1</f>
        <v>0</v>
      </c>
      <c r="Y13" s="53" t="str">
        <f>IF(AND(N13&lt;999,N13&gt;=200.5),"1","0")</f>
        <v>0</v>
      </c>
      <c r="Z13" s="53">
        <f t="shared" ref="Z13:Z43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44198</v>
      </c>
      <c r="B14" s="56">
        <f>Parâmetros!K3</f>
        <v>17</v>
      </c>
      <c r="C14" s="87">
        <f>AVERAGE(B37:B60)</f>
        <v>9.6666666666666661</v>
      </c>
      <c r="D14" s="91">
        <f t="shared" si="0"/>
        <v>15.466666666666667</v>
      </c>
      <c r="E14" s="42" t="str">
        <f t="shared" ref="E14:E24" si="11">IF(AND(D14&lt;40.008,D14&gt;=0),"1","0")</f>
        <v>1</v>
      </c>
      <c r="F14" s="51">
        <f t="shared" si="1"/>
        <v>17.079999999999998</v>
      </c>
      <c r="G14" s="42" t="str">
        <f t="shared" ref="G14:G24" si="12">IF(AND(F14&lt;80.007,F14&gt;41),"1","0")</f>
        <v>0</v>
      </c>
      <c r="H14" s="51">
        <f t="shared" si="2"/>
        <v>18.079999999999991</v>
      </c>
      <c r="I14" s="42" t="str">
        <f t="shared" ref="I14:I24" si="13">IF(AND(H14&lt;120.007,H14&gt;81),"1","0")</f>
        <v>0</v>
      </c>
      <c r="J14" s="51">
        <f t="shared" si="3"/>
        <v>17.773333333333341</v>
      </c>
      <c r="K14" s="42" t="str">
        <f t="shared" ref="K14:K24" si="14">IF(AND(J14&lt;200.007,J14&gt;121),"1","0")</f>
        <v>0</v>
      </c>
      <c r="L14" s="51">
        <f t="shared" si="4"/>
        <v>174.87185354691076</v>
      </c>
      <c r="M14" s="55" t="str">
        <f t="shared" ref="M14:M24" si="15">IF(AND(L14&lt;399.67673,L14&gt;201),"1","0")</f>
        <v>0</v>
      </c>
      <c r="N14" s="58">
        <f t="shared" si="5"/>
        <v>15.466666666666667</v>
      </c>
      <c r="O14" s="59">
        <v>60</v>
      </c>
      <c r="Q14" s="53" t="str">
        <f t="shared" ref="Q14:Q43" si="16">IF(AND(N14&lt;40.5,N14&gt;=0),"1","0")</f>
        <v>1</v>
      </c>
      <c r="R14" s="53">
        <f t="shared" si="6"/>
        <v>1</v>
      </c>
      <c r="S14" s="53" t="str">
        <f t="shared" ref="S14:S43" si="17">IF(AND(N14&lt;80.5,N14&gt;=40.5),"1","0")</f>
        <v>0</v>
      </c>
      <c r="T14" s="53">
        <f t="shared" si="7"/>
        <v>0</v>
      </c>
      <c r="U14" s="53" t="str">
        <f t="shared" ref="U14:U43" si="18">IF(AND(N14&lt;120.5,N14&gt;=80.5),"1","0")</f>
        <v>0</v>
      </c>
      <c r="V14" s="53">
        <f t="shared" si="8"/>
        <v>0</v>
      </c>
      <c r="W14" s="53" t="str">
        <f t="shared" ref="W14:W43" si="19">IF(AND(N14&lt;200.5,N14&gt;=120.5),"1","0")</f>
        <v>0</v>
      </c>
      <c r="X14" s="53">
        <f t="shared" si="9"/>
        <v>0</v>
      </c>
      <c r="Y14" s="53" t="str">
        <f t="shared" ref="Y14:Y43" si="20">IF(AND(N14&lt;999,N14&gt;=200.5),"1","0")</f>
        <v>0</v>
      </c>
      <c r="Z14" s="53">
        <f t="shared" si="10"/>
        <v>0</v>
      </c>
      <c r="AA14" s="34"/>
      <c r="AB14" s="171" t="s">
        <v>103</v>
      </c>
      <c r="AC14" s="172"/>
      <c r="AD14" s="172"/>
      <c r="AE14" s="172"/>
      <c r="AF14" s="172"/>
      <c r="AG14" s="172"/>
      <c r="AH14" s="172"/>
      <c r="AI14" s="172"/>
      <c r="AJ14" s="172"/>
      <c r="AK14" s="172"/>
      <c r="AL14" s="173"/>
      <c r="AM14" s="34"/>
    </row>
    <row r="15" spans="1:39">
      <c r="A15" s="54">
        <f>'CALC. O3'!A15</f>
        <v>44199</v>
      </c>
      <c r="B15" s="56">
        <f>Parâmetros!K4</f>
        <v>16</v>
      </c>
      <c r="C15" s="87">
        <f>AVERAGE(B61:B84)</f>
        <v>11.875</v>
      </c>
      <c r="D15" s="91">
        <f t="shared" si="0"/>
        <v>19</v>
      </c>
      <c r="E15" s="42" t="str">
        <f t="shared" si="11"/>
        <v>1</v>
      </c>
      <c r="F15" s="51">
        <f t="shared" si="1"/>
        <v>20.524999999999999</v>
      </c>
      <c r="G15" s="42" t="str">
        <f t="shared" si="12"/>
        <v>0</v>
      </c>
      <c r="H15" s="51">
        <f t="shared" si="2"/>
        <v>21.525000000000006</v>
      </c>
      <c r="I15" s="42" t="str">
        <f t="shared" si="13"/>
        <v>0</v>
      </c>
      <c r="J15" s="51">
        <f t="shared" si="3"/>
        <v>21.262500000000003</v>
      </c>
      <c r="K15" s="42" t="str">
        <f t="shared" si="14"/>
        <v>0</v>
      </c>
      <c r="L15" s="51">
        <f t="shared" si="4"/>
        <v>175.37213958810068</v>
      </c>
      <c r="M15" s="55" t="str">
        <f t="shared" si="15"/>
        <v>0</v>
      </c>
      <c r="N15" s="58">
        <f t="shared" si="5"/>
        <v>19</v>
      </c>
      <c r="O15" s="59">
        <v>60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74"/>
      <c r="AC15" s="175"/>
      <c r="AD15" s="175"/>
      <c r="AE15" s="175"/>
      <c r="AF15" s="175"/>
      <c r="AG15" s="175"/>
      <c r="AH15" s="175"/>
      <c r="AI15" s="175"/>
      <c r="AJ15" s="175"/>
      <c r="AK15" s="175"/>
      <c r="AL15" s="176"/>
      <c r="AM15" s="34"/>
    </row>
    <row r="16" spans="1:39">
      <c r="A16" s="54">
        <f>'CALC. O3'!A16</f>
        <v>44200</v>
      </c>
      <c r="B16" s="56">
        <f>Parâmetros!K5</f>
        <v>13</v>
      </c>
      <c r="C16" s="87">
        <f>AVERAGE(B85:B108)</f>
        <v>10.318181818181818</v>
      </c>
      <c r="D16" s="91">
        <f t="shared" si="0"/>
        <v>16.509090909090908</v>
      </c>
      <c r="E16" s="42" t="str">
        <f t="shared" si="11"/>
        <v>1</v>
      </c>
      <c r="F16" s="51">
        <f t="shared" si="1"/>
        <v>18.096363636363638</v>
      </c>
      <c r="G16" s="42" t="str">
        <f t="shared" si="12"/>
        <v>0</v>
      </c>
      <c r="H16" s="51">
        <f t="shared" si="2"/>
        <v>19.096363636363641</v>
      </c>
      <c r="I16" s="42" t="str">
        <f t="shared" si="13"/>
        <v>0</v>
      </c>
      <c r="J16" s="51">
        <f t="shared" si="3"/>
        <v>18.802727272727267</v>
      </c>
      <c r="K16" s="42" t="str">
        <f t="shared" si="14"/>
        <v>0</v>
      </c>
      <c r="L16" s="51">
        <f t="shared" si="4"/>
        <v>175.01945080091534</v>
      </c>
      <c r="M16" s="55" t="str">
        <f t="shared" si="15"/>
        <v>0</v>
      </c>
      <c r="N16" s="58">
        <f t="shared" si="5"/>
        <v>16.509090909090908</v>
      </c>
      <c r="O16" s="59">
        <v>60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74"/>
      <c r="AC16" s="175"/>
      <c r="AD16" s="175"/>
      <c r="AE16" s="175"/>
      <c r="AF16" s="175"/>
      <c r="AG16" s="175"/>
      <c r="AH16" s="175"/>
      <c r="AI16" s="175"/>
      <c r="AJ16" s="175"/>
      <c r="AK16" s="175"/>
      <c r="AL16" s="176"/>
      <c r="AM16" s="34"/>
    </row>
    <row r="17" spans="1:39">
      <c r="A17" s="54">
        <f>'CALC. O3'!A17</f>
        <v>44201</v>
      </c>
      <c r="B17" s="56">
        <f>Parâmetros!K6</f>
        <v>28</v>
      </c>
      <c r="C17" s="87">
        <f>AVERAGE(B109:B132)</f>
        <v>11.125</v>
      </c>
      <c r="D17" s="91">
        <f t="shared" si="0"/>
        <v>17.8</v>
      </c>
      <c r="E17" s="42" t="str">
        <f t="shared" si="11"/>
        <v>1</v>
      </c>
      <c r="F17" s="51">
        <f t="shared" si="1"/>
        <v>19.354999999999997</v>
      </c>
      <c r="G17" s="42" t="str">
        <f t="shared" si="12"/>
        <v>0</v>
      </c>
      <c r="H17" s="51">
        <f t="shared" si="2"/>
        <v>20.355000000000004</v>
      </c>
      <c r="I17" s="42" t="str">
        <f t="shared" si="13"/>
        <v>0</v>
      </c>
      <c r="J17" s="51">
        <f t="shared" si="3"/>
        <v>20.077500000000001</v>
      </c>
      <c r="K17" s="42" t="str">
        <f t="shared" si="14"/>
        <v>0</v>
      </c>
      <c r="L17" s="51">
        <f t="shared" si="4"/>
        <v>175.20223112128147</v>
      </c>
      <c r="M17" s="55" t="str">
        <f t="shared" si="15"/>
        <v>0</v>
      </c>
      <c r="N17" s="58">
        <f t="shared" si="5"/>
        <v>17.8</v>
      </c>
      <c r="O17" s="59">
        <v>60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74"/>
      <c r="AC17" s="175"/>
      <c r="AD17" s="175"/>
      <c r="AE17" s="175"/>
      <c r="AF17" s="175"/>
      <c r="AG17" s="175"/>
      <c r="AH17" s="175"/>
      <c r="AI17" s="175"/>
      <c r="AJ17" s="175"/>
      <c r="AK17" s="175"/>
      <c r="AL17" s="176"/>
      <c r="AM17" s="34"/>
    </row>
    <row r="18" spans="1:39">
      <c r="A18" s="54">
        <f>'CALC. O3'!A18</f>
        <v>44202</v>
      </c>
      <c r="B18" s="56">
        <f>Parâmetros!K7</f>
        <v>12</v>
      </c>
      <c r="C18" s="87">
        <f>AVERAGE(B133:B156)</f>
        <v>12.041666666666666</v>
      </c>
      <c r="D18" s="91">
        <f t="shared" si="0"/>
        <v>19.266666666666666</v>
      </c>
      <c r="E18" s="42" t="str">
        <f t="shared" si="11"/>
        <v>1</v>
      </c>
      <c r="F18" s="51">
        <f t="shared" si="1"/>
        <v>20.785</v>
      </c>
      <c r="G18" s="42" t="str">
        <f t="shared" si="12"/>
        <v>0</v>
      </c>
      <c r="H18" s="51">
        <f t="shared" si="2"/>
        <v>21.784999999999989</v>
      </c>
      <c r="I18" s="42" t="str">
        <f t="shared" si="13"/>
        <v>0</v>
      </c>
      <c r="J18" s="51">
        <f t="shared" si="3"/>
        <v>21.525833333333324</v>
      </c>
      <c r="K18" s="42" t="str">
        <f t="shared" si="14"/>
        <v>0</v>
      </c>
      <c r="L18" s="51">
        <f t="shared" si="4"/>
        <v>175.40989702517163</v>
      </c>
      <c r="M18" s="55" t="str">
        <f t="shared" si="15"/>
        <v>0</v>
      </c>
      <c r="N18" s="58">
        <f t="shared" si="5"/>
        <v>19.266666666666666</v>
      </c>
      <c r="O18" s="59">
        <v>60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74"/>
      <c r="AC18" s="175"/>
      <c r="AD18" s="175"/>
      <c r="AE18" s="175"/>
      <c r="AF18" s="175"/>
      <c r="AG18" s="175"/>
      <c r="AH18" s="175"/>
      <c r="AI18" s="175"/>
      <c r="AJ18" s="175"/>
      <c r="AK18" s="175"/>
      <c r="AL18" s="176"/>
      <c r="AM18" s="34"/>
    </row>
    <row r="19" spans="1:39" ht="15.75" thickBot="1">
      <c r="A19" s="54">
        <f>'CALC. O3'!A19</f>
        <v>44203</v>
      </c>
      <c r="B19" s="56">
        <f>Parâmetros!K8</f>
        <v>14</v>
      </c>
      <c r="C19" s="87">
        <f>AVERAGE(B157:B180)</f>
        <v>15</v>
      </c>
      <c r="D19" s="91">
        <f t="shared" si="0"/>
        <v>24</v>
      </c>
      <c r="E19" s="42" t="str">
        <f t="shared" si="11"/>
        <v>1</v>
      </c>
      <c r="F19" s="51">
        <f t="shared" si="1"/>
        <v>25.4</v>
      </c>
      <c r="G19" s="42" t="str">
        <f t="shared" si="12"/>
        <v>0</v>
      </c>
      <c r="H19" s="51">
        <f t="shared" si="2"/>
        <v>26.400000000000006</v>
      </c>
      <c r="I19" s="42" t="str">
        <f t="shared" si="13"/>
        <v>0</v>
      </c>
      <c r="J19" s="51">
        <f t="shared" si="3"/>
        <v>26.200000000000003</v>
      </c>
      <c r="K19" s="42" t="str">
        <f t="shared" si="14"/>
        <v>0</v>
      </c>
      <c r="L19" s="51">
        <f t="shared" si="4"/>
        <v>176.08009153318079</v>
      </c>
      <c r="M19" s="55" t="str">
        <f t="shared" si="15"/>
        <v>0</v>
      </c>
      <c r="N19" s="58">
        <f t="shared" si="5"/>
        <v>24</v>
      </c>
      <c r="O19" s="59">
        <v>60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77"/>
      <c r="AC19" s="178"/>
      <c r="AD19" s="178"/>
      <c r="AE19" s="178"/>
      <c r="AF19" s="178"/>
      <c r="AG19" s="178"/>
      <c r="AH19" s="178"/>
      <c r="AI19" s="178"/>
      <c r="AJ19" s="178"/>
      <c r="AK19" s="178"/>
      <c r="AL19" s="179"/>
      <c r="AM19" s="34"/>
    </row>
    <row r="20" spans="1:39" ht="15.75" thickBot="1">
      <c r="A20" s="54">
        <f>'CALC. O3'!A20</f>
        <v>44204</v>
      </c>
      <c r="B20" s="56">
        <f>Parâmetros!K9</f>
        <v>12</v>
      </c>
      <c r="C20" s="87">
        <f>AVERAGE(B181:B204)</f>
        <v>14.208333333333334</v>
      </c>
      <c r="D20" s="91">
        <f t="shared" si="0"/>
        <v>22.733333333333334</v>
      </c>
      <c r="E20" s="42" t="str">
        <f t="shared" si="11"/>
        <v>1</v>
      </c>
      <c r="F20" s="51">
        <f t="shared" si="1"/>
        <v>24.164999999999999</v>
      </c>
      <c r="G20" s="42" t="str">
        <f t="shared" si="12"/>
        <v>0</v>
      </c>
      <c r="H20" s="51">
        <f t="shared" si="2"/>
        <v>25.164999999999999</v>
      </c>
      <c r="I20" s="42" t="str">
        <f t="shared" si="13"/>
        <v>0</v>
      </c>
      <c r="J20" s="51">
        <f t="shared" si="3"/>
        <v>24.94916666666667</v>
      </c>
      <c r="K20" s="42" t="str">
        <f t="shared" si="14"/>
        <v>0</v>
      </c>
      <c r="L20" s="51">
        <f t="shared" si="4"/>
        <v>175.90074370709382</v>
      </c>
      <c r="M20" s="55" t="str">
        <f t="shared" si="15"/>
        <v>0</v>
      </c>
      <c r="N20" s="58">
        <f t="shared" si="5"/>
        <v>22.733333333333334</v>
      </c>
      <c r="O20" s="59">
        <v>60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44205</v>
      </c>
      <c r="B21" s="56">
        <f>Parâmetros!K10</f>
        <v>9</v>
      </c>
      <c r="C21" s="87">
        <f>AVERAGE(B205:B228)</f>
        <v>13.5</v>
      </c>
      <c r="D21" s="91">
        <f t="shared" si="0"/>
        <v>21.6</v>
      </c>
      <c r="E21" s="42" t="str">
        <f t="shared" si="11"/>
        <v>1</v>
      </c>
      <c r="F21" s="51">
        <f t="shared" si="1"/>
        <v>23.06</v>
      </c>
      <c r="G21" s="42" t="str">
        <f t="shared" si="12"/>
        <v>0</v>
      </c>
      <c r="H21" s="51">
        <f t="shared" si="2"/>
        <v>24.060000000000002</v>
      </c>
      <c r="I21" s="42" t="str">
        <f t="shared" si="13"/>
        <v>0</v>
      </c>
      <c r="J21" s="51">
        <f t="shared" si="3"/>
        <v>23.83</v>
      </c>
      <c r="K21" s="42" t="str">
        <f t="shared" si="14"/>
        <v>0</v>
      </c>
      <c r="L21" s="51">
        <f t="shared" si="4"/>
        <v>175.74027459954232</v>
      </c>
      <c r="M21" s="55" t="str">
        <f t="shared" si="15"/>
        <v>0</v>
      </c>
      <c r="N21" s="58">
        <f t="shared" si="5"/>
        <v>21.6</v>
      </c>
      <c r="O21" s="59">
        <v>60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80" t="s">
        <v>80</v>
      </c>
      <c r="AC21" s="181"/>
      <c r="AD21" s="181"/>
      <c r="AE21" s="181"/>
      <c r="AF21" s="181"/>
      <c r="AG21" s="181"/>
      <c r="AH21" s="181"/>
      <c r="AI21" s="181"/>
      <c r="AJ21" s="181"/>
      <c r="AK21" s="181"/>
      <c r="AL21" s="182"/>
      <c r="AM21" s="34"/>
    </row>
    <row r="22" spans="1:39">
      <c r="A22" s="54">
        <f>'CALC. O3'!A22</f>
        <v>44206</v>
      </c>
      <c r="B22" s="56">
        <f>Parâmetros!K11</f>
        <v>13</v>
      </c>
      <c r="C22" s="133"/>
      <c r="D22" s="134"/>
      <c r="E22" s="135"/>
      <c r="F22" s="136"/>
      <c r="G22" s="135"/>
      <c r="H22" s="136"/>
      <c r="I22" s="135"/>
      <c r="J22" s="136"/>
      <c r="K22" s="135"/>
      <c r="L22" s="136"/>
      <c r="M22" s="137"/>
      <c r="N22" s="132"/>
      <c r="O22" s="59">
        <v>60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44207</v>
      </c>
      <c r="B23" s="56">
        <f>Parâmetros!K12</f>
        <v>10</v>
      </c>
      <c r="C23" s="87">
        <f>AVERAGE(B253:B276)</f>
        <v>9</v>
      </c>
      <c r="D23" s="91">
        <f t="shared" si="0"/>
        <v>14.399999999999999</v>
      </c>
      <c r="E23" s="42" t="str">
        <f t="shared" si="11"/>
        <v>1</v>
      </c>
      <c r="F23" s="51">
        <f t="shared" si="1"/>
        <v>16.04</v>
      </c>
      <c r="G23" s="42" t="str">
        <f t="shared" si="12"/>
        <v>0</v>
      </c>
      <c r="H23" s="51">
        <f t="shared" si="2"/>
        <v>17.040000000000006</v>
      </c>
      <c r="I23" s="42" t="str">
        <f t="shared" si="13"/>
        <v>0</v>
      </c>
      <c r="J23" s="51">
        <f t="shared" si="3"/>
        <v>16.72</v>
      </c>
      <c r="K23" s="42" t="str">
        <f t="shared" si="14"/>
        <v>0</v>
      </c>
      <c r="L23" s="51">
        <f t="shared" si="4"/>
        <v>174.72082379862701</v>
      </c>
      <c r="M23" s="55" t="str">
        <f t="shared" si="15"/>
        <v>0</v>
      </c>
      <c r="N23" s="58">
        <f t="shared" si="5"/>
        <v>14.399999999999999</v>
      </c>
      <c r="O23" s="59">
        <v>60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44208</v>
      </c>
      <c r="B24" s="56">
        <f>Parâmetros!K13</f>
        <v>8</v>
      </c>
      <c r="C24" s="87">
        <f>AVERAGE(B277:B300)</f>
        <v>11.173913043478262</v>
      </c>
      <c r="D24" s="91">
        <f t="shared" si="0"/>
        <v>17.878260869565217</v>
      </c>
      <c r="E24" s="42" t="str">
        <f t="shared" si="11"/>
        <v>1</v>
      </c>
      <c r="F24" s="51">
        <f t="shared" si="1"/>
        <v>19.431304347826089</v>
      </c>
      <c r="G24" s="42" t="str">
        <f t="shared" si="12"/>
        <v>0</v>
      </c>
      <c r="H24" s="51">
        <f t="shared" si="2"/>
        <v>20.431304347826099</v>
      </c>
      <c r="I24" s="42" t="str">
        <f t="shared" si="13"/>
        <v>0</v>
      </c>
      <c r="J24" s="51">
        <f t="shared" si="3"/>
        <v>20.154782608695669</v>
      </c>
      <c r="K24" s="42" t="str">
        <f t="shared" si="14"/>
        <v>0</v>
      </c>
      <c r="L24" s="51">
        <f t="shared" si="4"/>
        <v>175.21331210824795</v>
      </c>
      <c r="M24" s="55" t="str">
        <f t="shared" si="15"/>
        <v>0</v>
      </c>
      <c r="N24" s="58">
        <f t="shared" si="5"/>
        <v>17.878260869565217</v>
      </c>
      <c r="O24" s="59">
        <v>60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44209</v>
      </c>
      <c r="B25" s="56">
        <f>Parâmetros!K14</f>
        <v>8</v>
      </c>
      <c r="C25" s="87"/>
      <c r="D25" s="91"/>
      <c r="E25" s="42"/>
      <c r="F25" s="51"/>
      <c r="G25" s="42"/>
      <c r="H25" s="51"/>
      <c r="I25" s="42"/>
      <c r="J25" s="51"/>
      <c r="K25" s="42"/>
      <c r="L25" s="51"/>
      <c r="M25" s="55"/>
      <c r="N25" s="58"/>
      <c r="O25" s="59">
        <v>60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44210</v>
      </c>
      <c r="B26" s="56">
        <f>Parâmetros!K15</f>
        <v>10</v>
      </c>
      <c r="C26" s="87"/>
      <c r="D26" s="91"/>
      <c r="E26" s="42"/>
      <c r="F26" s="51"/>
      <c r="G26" s="42"/>
      <c r="H26" s="51"/>
      <c r="I26" s="42"/>
      <c r="J26" s="51"/>
      <c r="K26" s="42"/>
      <c r="L26" s="51"/>
      <c r="M26" s="55"/>
      <c r="N26" s="58"/>
      <c r="O26" s="59">
        <v>60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44211</v>
      </c>
      <c r="B27" s="56">
        <f>Parâmetros!K16</f>
        <v>14</v>
      </c>
      <c r="C27" s="87"/>
      <c r="D27" s="91"/>
      <c r="E27" s="42"/>
      <c r="F27" s="51"/>
      <c r="G27" s="42"/>
      <c r="H27" s="51"/>
      <c r="I27" s="42"/>
      <c r="J27" s="51"/>
      <c r="K27" s="42"/>
      <c r="L27" s="51"/>
      <c r="M27" s="55"/>
      <c r="N27" s="58"/>
      <c r="O27" s="59">
        <v>60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44212</v>
      </c>
      <c r="B28" s="56">
        <f>Parâmetros!K17</f>
        <v>12</v>
      </c>
      <c r="C28" s="87"/>
      <c r="D28" s="91"/>
      <c r="E28" s="42"/>
      <c r="F28" s="51"/>
      <c r="G28" s="42"/>
      <c r="H28" s="51"/>
      <c r="I28" s="42"/>
      <c r="J28" s="51"/>
      <c r="K28" s="42"/>
      <c r="L28" s="51"/>
      <c r="M28" s="55"/>
      <c r="N28" s="58"/>
      <c r="O28" s="59">
        <v>60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44213</v>
      </c>
      <c r="B29" s="56">
        <f>Parâmetros!K18</f>
        <v>11</v>
      </c>
      <c r="C29" s="87"/>
      <c r="D29" s="91"/>
      <c r="E29" s="42"/>
      <c r="F29" s="51"/>
      <c r="G29" s="42"/>
      <c r="H29" s="51"/>
      <c r="I29" s="42"/>
      <c r="J29" s="51"/>
      <c r="K29" s="42"/>
      <c r="L29" s="51"/>
      <c r="M29" s="55"/>
      <c r="N29" s="58"/>
      <c r="O29" s="59">
        <v>60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44214</v>
      </c>
      <c r="B30" s="56">
        <f>Parâmetros!K19</f>
        <v>10</v>
      </c>
      <c r="C30" s="87"/>
      <c r="D30" s="91"/>
      <c r="E30" s="42"/>
      <c r="F30" s="51"/>
      <c r="G30" s="42"/>
      <c r="H30" s="51"/>
      <c r="I30" s="42"/>
      <c r="J30" s="51"/>
      <c r="K30" s="42"/>
      <c r="L30" s="51"/>
      <c r="M30" s="55"/>
      <c r="N30" s="58"/>
      <c r="O30" s="59">
        <v>60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44215</v>
      </c>
      <c r="B31" s="56">
        <f>Parâmetros!K20</f>
        <v>10</v>
      </c>
      <c r="C31" s="87"/>
      <c r="D31" s="91"/>
      <c r="E31" s="42"/>
      <c r="F31" s="51"/>
      <c r="G31" s="42"/>
      <c r="H31" s="51"/>
      <c r="I31" s="42"/>
      <c r="J31" s="51"/>
      <c r="K31" s="42"/>
      <c r="L31" s="51"/>
      <c r="M31" s="55"/>
      <c r="N31" s="58"/>
      <c r="O31" s="59">
        <v>60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44216</v>
      </c>
      <c r="B32" s="56">
        <f>Parâmetros!K21</f>
        <v>13</v>
      </c>
      <c r="C32" s="87"/>
      <c r="D32" s="91"/>
      <c r="E32" s="42"/>
      <c r="F32" s="51"/>
      <c r="G32" s="42"/>
      <c r="H32" s="51"/>
      <c r="I32" s="42"/>
      <c r="J32" s="51"/>
      <c r="K32" s="42"/>
      <c r="L32" s="51"/>
      <c r="M32" s="55"/>
      <c r="N32" s="58"/>
      <c r="O32" s="59">
        <v>60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44217</v>
      </c>
      <c r="B33" s="56">
        <f>Parâmetros!K22</f>
        <v>14</v>
      </c>
      <c r="C33" s="87"/>
      <c r="D33" s="91"/>
      <c r="E33" s="42"/>
      <c r="F33" s="51"/>
      <c r="G33" s="42"/>
      <c r="H33" s="51"/>
      <c r="I33" s="42"/>
      <c r="J33" s="51"/>
      <c r="K33" s="42"/>
      <c r="L33" s="51"/>
      <c r="M33" s="55"/>
      <c r="N33" s="58"/>
      <c r="O33" s="59">
        <v>60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44218</v>
      </c>
      <c r="B34" s="56">
        <f>Parâmetros!K23</f>
        <v>13</v>
      </c>
      <c r="C34" s="87"/>
      <c r="D34" s="91"/>
      <c r="E34" s="42"/>
      <c r="F34" s="51"/>
      <c r="G34" s="42"/>
      <c r="H34" s="51"/>
      <c r="I34" s="42"/>
      <c r="J34" s="51"/>
      <c r="K34" s="42"/>
      <c r="L34" s="51"/>
      <c r="M34" s="55"/>
      <c r="N34" s="58"/>
      <c r="O34" s="59">
        <v>60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44219</v>
      </c>
      <c r="B35" s="56">
        <f>Parâmetros!K24</f>
        <v>11</v>
      </c>
      <c r="C35" s="87"/>
      <c r="D35" s="91"/>
      <c r="E35" s="42"/>
      <c r="F35" s="51"/>
      <c r="G35" s="42"/>
      <c r="H35" s="51"/>
      <c r="I35" s="42"/>
      <c r="J35" s="51"/>
      <c r="K35" s="42"/>
      <c r="L35" s="51"/>
      <c r="M35" s="55"/>
      <c r="N35" s="58"/>
      <c r="O35" s="59">
        <v>60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44220</v>
      </c>
      <c r="B36" s="56">
        <f>Parâmetros!K25</f>
        <v>15</v>
      </c>
      <c r="C36" s="87"/>
      <c r="D36" s="91"/>
      <c r="E36" s="42"/>
      <c r="F36" s="51"/>
      <c r="G36" s="42"/>
      <c r="H36" s="51"/>
      <c r="I36" s="42"/>
      <c r="J36" s="51"/>
      <c r="K36" s="42"/>
      <c r="L36" s="51"/>
      <c r="M36" s="55"/>
      <c r="N36" s="58"/>
      <c r="O36" s="59">
        <v>60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44221</v>
      </c>
      <c r="B37" s="56">
        <f>Parâmetros!K26</f>
        <v>9</v>
      </c>
      <c r="C37" s="87"/>
      <c r="D37" s="91"/>
      <c r="E37" s="42"/>
      <c r="F37" s="51"/>
      <c r="G37" s="42"/>
      <c r="H37" s="51"/>
      <c r="I37" s="42"/>
      <c r="J37" s="51"/>
      <c r="K37" s="42"/>
      <c r="L37" s="51"/>
      <c r="M37" s="55"/>
      <c r="N37" s="58"/>
      <c r="O37" s="59">
        <v>60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44222</v>
      </c>
      <c r="B38" s="56">
        <f>Parâmetros!K27</f>
        <v>13</v>
      </c>
      <c r="C38" s="87"/>
      <c r="D38" s="91"/>
      <c r="E38" s="42"/>
      <c r="F38" s="51"/>
      <c r="G38" s="42"/>
      <c r="H38" s="51"/>
      <c r="I38" s="42"/>
      <c r="J38" s="51"/>
      <c r="K38" s="42"/>
      <c r="L38" s="51"/>
      <c r="M38" s="55"/>
      <c r="N38" s="58"/>
      <c r="O38" s="59">
        <v>60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44223</v>
      </c>
      <c r="B39" s="56">
        <f>Parâmetros!K28</f>
        <v>10</v>
      </c>
      <c r="C39" s="87"/>
      <c r="D39" s="91"/>
      <c r="E39" s="42"/>
      <c r="F39" s="51"/>
      <c r="G39" s="42"/>
      <c r="H39" s="51"/>
      <c r="I39" s="42"/>
      <c r="J39" s="51"/>
      <c r="K39" s="42"/>
      <c r="L39" s="51"/>
      <c r="M39" s="55"/>
      <c r="N39" s="58"/>
      <c r="O39" s="59">
        <v>60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44224</v>
      </c>
      <c r="B40" s="56">
        <f>Parâmetros!K29</f>
        <v>16</v>
      </c>
      <c r="C40" s="87"/>
      <c r="D40" s="91"/>
      <c r="E40" s="42"/>
      <c r="F40" s="51"/>
      <c r="G40" s="42"/>
      <c r="H40" s="51"/>
      <c r="I40" s="42"/>
      <c r="J40" s="51"/>
      <c r="K40" s="42"/>
      <c r="L40" s="51"/>
      <c r="M40" s="55"/>
      <c r="N40" s="58"/>
      <c r="O40" s="59">
        <v>60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44225</v>
      </c>
      <c r="B41" s="56">
        <f>Parâmetros!K30</f>
        <v>10</v>
      </c>
      <c r="C41" s="87"/>
      <c r="D41" s="91"/>
      <c r="E41" s="42"/>
      <c r="F41" s="51"/>
      <c r="G41" s="42"/>
      <c r="H41" s="51"/>
      <c r="I41" s="42"/>
      <c r="J41" s="51"/>
      <c r="K41" s="42"/>
      <c r="L41" s="51"/>
      <c r="M41" s="55"/>
      <c r="N41" s="58"/>
      <c r="O41" s="59">
        <v>60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44226</v>
      </c>
      <c r="B42" s="56">
        <f>Parâmetros!K31</f>
        <v>8</v>
      </c>
      <c r="C42" s="87"/>
      <c r="D42" s="91"/>
      <c r="E42" s="42"/>
      <c r="F42" s="51"/>
      <c r="G42" s="42"/>
      <c r="H42" s="51"/>
      <c r="I42" s="42"/>
      <c r="J42" s="51"/>
      <c r="K42" s="42"/>
      <c r="L42" s="51"/>
      <c r="M42" s="55"/>
      <c r="N42" s="58"/>
      <c r="O42" s="59">
        <v>60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100" t="s">
        <v>104</v>
      </c>
      <c r="AC42" s="101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61">
        <f>'CALC. O3'!A43</f>
        <v>44227</v>
      </c>
      <c r="B43" s="56">
        <f>Parâmetros!K32</f>
        <v>13</v>
      </c>
      <c r="C43" s="93"/>
      <c r="D43" s="94"/>
      <c r="E43" s="69"/>
      <c r="F43" s="95"/>
      <c r="G43" s="69"/>
      <c r="H43" s="95"/>
      <c r="I43" s="69"/>
      <c r="J43" s="95"/>
      <c r="K43" s="69"/>
      <c r="L43" s="95"/>
      <c r="M43" s="68"/>
      <c r="N43" s="86"/>
      <c r="O43" s="59">
        <v>60</v>
      </c>
      <c r="Q43" s="53" t="str">
        <f t="shared" si="16"/>
        <v>1</v>
      </c>
      <c r="R43" s="53">
        <f t="shared" si="6"/>
        <v>1</v>
      </c>
      <c r="S43" s="53" t="str">
        <f t="shared" si="17"/>
        <v>0</v>
      </c>
      <c r="T43" s="53">
        <f t="shared" si="7"/>
        <v>0</v>
      </c>
      <c r="U43" s="53" t="str">
        <f t="shared" si="18"/>
        <v>0</v>
      </c>
      <c r="V43" s="53">
        <f t="shared" si="8"/>
        <v>0</v>
      </c>
      <c r="W43" s="53" t="str">
        <f t="shared" si="19"/>
        <v>0</v>
      </c>
      <c r="X43" s="53">
        <f t="shared" si="9"/>
        <v>0</v>
      </c>
      <c r="Y43" s="53" t="str">
        <f t="shared" si="20"/>
        <v>0</v>
      </c>
      <c r="Z43" s="53">
        <f t="shared" si="10"/>
        <v>0</v>
      </c>
      <c r="AA43" s="34"/>
      <c r="AB43" s="102" t="s">
        <v>105</v>
      </c>
      <c r="AC43" s="103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104">
        <f>Parâmetros!A33</f>
        <v>44198.333333333336</v>
      </c>
      <c r="B44" s="56">
        <f>Parâmetros!K33</f>
        <v>8</v>
      </c>
      <c r="C44" s="87"/>
      <c r="D44" s="42"/>
      <c r="E44" s="42"/>
      <c r="F44" s="42"/>
      <c r="G44" s="42"/>
      <c r="H44" s="42"/>
      <c r="I44" s="42"/>
      <c r="J44" s="42"/>
      <c r="K44" s="42"/>
      <c r="L44" s="42"/>
      <c r="M44" s="42"/>
      <c r="Q44" s="42"/>
      <c r="R44" s="53"/>
      <c r="S44" s="53"/>
      <c r="T44" s="53"/>
      <c r="U44" s="53"/>
      <c r="V44" s="53"/>
      <c r="W44" s="53"/>
      <c r="X44" s="53"/>
      <c r="Y44" s="53"/>
      <c r="Z44" s="53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104">
        <f>Parâmetros!A34</f>
        <v>44198.375</v>
      </c>
      <c r="B45" s="56">
        <f>Parâmetros!K34</f>
        <v>8</v>
      </c>
      <c r="C45" s="87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104">
        <f>Parâmetros!A35</f>
        <v>44198.416666666664</v>
      </c>
      <c r="B46" s="56">
        <f>Parâmetros!K35</f>
        <v>9</v>
      </c>
      <c r="C46" s="87"/>
      <c r="Q46" s="53"/>
      <c r="R46" s="53">
        <f>SUM(R13:R43)</f>
        <v>31</v>
      </c>
      <c r="S46" s="42"/>
      <c r="T46" s="53">
        <f>SUM(T13:T43)</f>
        <v>0</v>
      </c>
      <c r="U46" s="34"/>
      <c r="V46" s="53">
        <f>SUM(V13:V43)</f>
        <v>0</v>
      </c>
      <c r="W46" s="34"/>
      <c r="X46" s="53">
        <f>SUM(X13:X43)</f>
        <v>0</v>
      </c>
      <c r="Y46" s="34"/>
      <c r="Z46" s="53">
        <f>SUM(Z13:Z43)</f>
        <v>0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04">
        <f>Parâmetros!A36</f>
        <v>44198.458333333336</v>
      </c>
      <c r="B47" s="56">
        <f>Parâmetros!K36</f>
        <v>8</v>
      </c>
      <c r="C47" s="87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04">
        <f>Parâmetros!A37</f>
        <v>44198.5</v>
      </c>
      <c r="B48" s="56">
        <f>Parâmetros!K37</f>
        <v>10</v>
      </c>
      <c r="C48" s="87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04">
        <f>Parâmetros!A38</f>
        <v>44198.541666666664</v>
      </c>
      <c r="B49" s="56">
        <f>Parâmetros!K38</f>
        <v>7</v>
      </c>
      <c r="C49" s="87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04">
        <f>Parâmetros!A39</f>
        <v>44198.583333333336</v>
      </c>
      <c r="B50" s="56">
        <f>Parâmetros!K39</f>
        <v>5</v>
      </c>
      <c r="C50" s="87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04">
        <f>Parâmetros!A40</f>
        <v>44198.625</v>
      </c>
      <c r="B51" s="56">
        <f>Parâmetros!K40</f>
        <v>9</v>
      </c>
      <c r="C51" s="87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04">
        <f>Parâmetros!A41</f>
        <v>44198.666666666664</v>
      </c>
      <c r="B52" s="56">
        <f>Parâmetros!K41</f>
        <v>7</v>
      </c>
      <c r="C52" s="87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04">
        <f>Parâmetros!A42</f>
        <v>44198.708333333336</v>
      </c>
      <c r="B53" s="56">
        <f>Parâmetros!K42</f>
        <v>10</v>
      </c>
      <c r="C53" s="87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04">
        <f>Parâmetros!A43</f>
        <v>44198.75</v>
      </c>
      <c r="B54" s="56">
        <f>Parâmetros!K43</f>
        <v>11</v>
      </c>
      <c r="C54" s="87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04">
        <f>Parâmetros!A44</f>
        <v>44198.791666666664</v>
      </c>
      <c r="B55" s="56">
        <f>Parâmetros!K44</f>
        <v>10</v>
      </c>
      <c r="C55" s="87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04">
        <f>Parâmetros!A45</f>
        <v>44198.833333333336</v>
      </c>
      <c r="B56" s="56">
        <f>Parâmetros!K45</f>
        <v>12</v>
      </c>
      <c r="C56" s="87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04">
        <f>Parâmetros!A46</f>
        <v>44198.875</v>
      </c>
      <c r="B57" s="56">
        <f>Parâmetros!K46</f>
        <v>10</v>
      </c>
      <c r="C57" s="87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04">
        <f>Parâmetros!A47</f>
        <v>44198.916666666664</v>
      </c>
      <c r="B58" s="56">
        <f>Parâmetros!K47</f>
        <v>6</v>
      </c>
      <c r="C58" s="87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04">
        <f>Parâmetros!A48</f>
        <v>44198.958333333336</v>
      </c>
      <c r="B59" s="56">
        <f>Parâmetros!K48</f>
        <v>14</v>
      </c>
      <c r="C59" s="87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04">
        <f>Parâmetros!A49</f>
        <v>44198</v>
      </c>
      <c r="B60" s="56">
        <f>Parâmetros!K49</f>
        <v>9</v>
      </c>
      <c r="C60" s="87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04">
        <f>Parâmetros!A50</f>
        <v>44199.041666666664</v>
      </c>
      <c r="B61" s="56">
        <f>Parâmetros!K50</f>
        <v>11</v>
      </c>
      <c r="C61" s="87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04">
        <f>Parâmetros!A51</f>
        <v>44199.083333333336</v>
      </c>
      <c r="B62" s="56">
        <f>Parâmetros!K51</f>
        <v>9</v>
      </c>
      <c r="C62" s="87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04">
        <f>Parâmetros!A52</f>
        <v>44199.125</v>
      </c>
      <c r="B63" s="56">
        <f>Parâmetros!K52</f>
        <v>14</v>
      </c>
      <c r="C63" s="87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04">
        <f>Parâmetros!A53</f>
        <v>44199.166666666664</v>
      </c>
      <c r="B64" s="56">
        <f>Parâmetros!K53</f>
        <v>10</v>
      </c>
      <c r="C64" s="87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04">
        <f>Parâmetros!A54</f>
        <v>44199.208333333336</v>
      </c>
      <c r="B65" s="56">
        <f>Parâmetros!K54</f>
        <v>10</v>
      </c>
      <c r="C65" s="87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04">
        <f>Parâmetros!A55</f>
        <v>44199.25</v>
      </c>
      <c r="B66" s="56">
        <f>Parâmetros!K55</f>
        <v>9</v>
      </c>
      <c r="C66" s="87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04">
        <f>Parâmetros!A56</f>
        <v>44199.291666666664</v>
      </c>
      <c r="B67" s="56">
        <f>Parâmetros!K56</f>
        <v>11</v>
      </c>
      <c r="C67" s="87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04">
        <f>Parâmetros!A57</f>
        <v>44199.333333333336</v>
      </c>
      <c r="B68" s="56">
        <f>Parâmetros!K57</f>
        <v>13</v>
      </c>
      <c r="C68" s="87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04">
        <f>Parâmetros!A58</f>
        <v>44199.375</v>
      </c>
      <c r="B69" s="56">
        <f>Parâmetros!K58</f>
        <v>13</v>
      </c>
      <c r="C69" s="87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04">
        <f>Parâmetros!A59</f>
        <v>44199.416666666664</v>
      </c>
      <c r="B70" s="56">
        <f>Parâmetros!K59</f>
        <v>11</v>
      </c>
      <c r="C70" s="87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04">
        <f>Parâmetros!A60</f>
        <v>44199.458333333336</v>
      </c>
      <c r="B71" s="56">
        <f>Parâmetros!K60</f>
        <v>16</v>
      </c>
      <c r="C71" s="87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04">
        <f>Parâmetros!A61</f>
        <v>44199.5</v>
      </c>
      <c r="B72" s="56">
        <f>Parâmetros!K61</f>
        <v>10</v>
      </c>
      <c r="C72" s="87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04">
        <f>Parâmetros!A62</f>
        <v>44199.541666666664</v>
      </c>
      <c r="B73" s="56">
        <f>Parâmetros!K62</f>
        <v>12</v>
      </c>
      <c r="C73" s="87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04">
        <f>Parâmetros!A63</f>
        <v>44199.583333333336</v>
      </c>
      <c r="B74" s="56">
        <f>Parâmetros!K63</f>
        <v>15</v>
      </c>
      <c r="C74" s="87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04">
        <f>Parâmetros!A64</f>
        <v>44199.625</v>
      </c>
      <c r="B75" s="56">
        <f>Parâmetros!K64</f>
        <v>13</v>
      </c>
      <c r="C75" s="87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104">
        <f>Parâmetros!A65</f>
        <v>44199.666666666664</v>
      </c>
      <c r="B76" s="56">
        <f>Parâmetros!K65</f>
        <v>11</v>
      </c>
      <c r="C76" s="87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104">
        <f>Parâmetros!A66</f>
        <v>44199.708333333336</v>
      </c>
      <c r="B77" s="56">
        <f>Parâmetros!K66</f>
        <v>9</v>
      </c>
      <c r="C77" s="87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104">
        <f>Parâmetros!A67</f>
        <v>44199.75</v>
      </c>
      <c r="B78" s="56">
        <f>Parâmetros!K67</f>
        <v>11</v>
      </c>
      <c r="C78" s="87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104">
        <f>Parâmetros!A68</f>
        <v>44199.791666666664</v>
      </c>
      <c r="B79" s="56">
        <f>Parâmetros!K68</f>
        <v>16</v>
      </c>
      <c r="C79" s="87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104">
        <f>Parâmetros!A69</f>
        <v>44199.833333333336</v>
      </c>
      <c r="B80" s="56">
        <f>Parâmetros!K69</f>
        <v>14</v>
      </c>
      <c r="C80" s="87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104">
        <f>Parâmetros!A70</f>
        <v>44199.875</v>
      </c>
      <c r="B81" s="56">
        <f>Parâmetros!K70</f>
        <v>11</v>
      </c>
      <c r="C81" s="87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104">
        <f>Parâmetros!A71</f>
        <v>44199.916666666664</v>
      </c>
      <c r="B82" s="56">
        <f>Parâmetros!K71</f>
        <v>9</v>
      </c>
      <c r="C82" s="87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104">
        <f>Parâmetros!A72</f>
        <v>44199.958333333336</v>
      </c>
      <c r="B83" s="56">
        <f>Parâmetros!K72</f>
        <v>15</v>
      </c>
      <c r="C83" s="87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104">
        <f>Parâmetros!A73</f>
        <v>44199</v>
      </c>
      <c r="B84" s="56">
        <f>Parâmetros!K73</f>
        <v>12</v>
      </c>
      <c r="C84" s="87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104">
        <f>Parâmetros!A74</f>
        <v>44200.041666666664</v>
      </c>
      <c r="B85" s="56">
        <f>Parâmetros!K74</f>
        <v>9</v>
      </c>
      <c r="C85" s="87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104">
        <f>Parâmetros!A75</f>
        <v>44200.083333333336</v>
      </c>
      <c r="B86" s="56">
        <f>Parâmetros!K75</f>
        <v>9</v>
      </c>
      <c r="C86" s="87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104">
        <f>Parâmetros!A76</f>
        <v>44200.125</v>
      </c>
      <c r="B87" s="56">
        <f>Parâmetros!K76</f>
        <v>11</v>
      </c>
      <c r="C87" s="87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104">
        <f>Parâmetros!A77</f>
        <v>44200.166666666664</v>
      </c>
      <c r="B88" s="56">
        <f>Parâmetros!K77</f>
        <v>10</v>
      </c>
      <c r="C88" s="87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104">
        <f>Parâmetros!A78</f>
        <v>44200.208333333336</v>
      </c>
      <c r="B89" s="56">
        <f>Parâmetros!K78</f>
        <v>13</v>
      </c>
      <c r="C89" s="87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104">
        <f>Parâmetros!A79</f>
        <v>44200.25</v>
      </c>
      <c r="B90" s="56">
        <f>Parâmetros!K79</f>
        <v>10</v>
      </c>
      <c r="C90" s="87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104">
        <f>Parâmetros!A80</f>
        <v>44200.291666666664</v>
      </c>
      <c r="B91" s="56">
        <f>Parâmetros!K80</f>
        <v>9</v>
      </c>
      <c r="C91" s="87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104">
        <f>Parâmetros!A81</f>
        <v>44200.333333333336</v>
      </c>
      <c r="B92" s="56">
        <f>Parâmetros!K81</f>
        <v>9</v>
      </c>
      <c r="C92" s="87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104">
        <f>Parâmetros!A82</f>
        <v>44200.375</v>
      </c>
      <c r="B93" s="56">
        <f>Parâmetros!K82</f>
        <v>12</v>
      </c>
      <c r="C93" s="87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104">
        <f>Parâmetros!A83</f>
        <v>44200.416666666664</v>
      </c>
      <c r="B94" s="56">
        <f>Parâmetros!K83</f>
        <v>10</v>
      </c>
      <c r="C94" s="87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104">
        <f>Parâmetros!A84</f>
        <v>44200.458333333336</v>
      </c>
      <c r="B95" s="120"/>
      <c r="C95" s="87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104">
        <f>Parâmetros!A85</f>
        <v>44200.5</v>
      </c>
      <c r="B96" s="120"/>
      <c r="C96" s="87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104">
        <f>Parâmetros!A86</f>
        <v>44200.541666666664</v>
      </c>
      <c r="B97" s="56">
        <f>Parâmetros!K86</f>
        <v>6</v>
      </c>
      <c r="C97" s="87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104">
        <f>Parâmetros!A87</f>
        <v>44200.583333333336</v>
      </c>
      <c r="B98" s="56">
        <f>Parâmetros!K87</f>
        <v>10</v>
      </c>
      <c r="C98" s="87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104">
        <f>Parâmetros!A88</f>
        <v>44200.625</v>
      </c>
      <c r="B99" s="56">
        <f>Parâmetros!K88</f>
        <v>10</v>
      </c>
      <c r="C99" s="87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104">
        <f>Parâmetros!A89</f>
        <v>44200.666666666664</v>
      </c>
      <c r="B100" s="56">
        <f>Parâmetros!K89</f>
        <v>8</v>
      </c>
      <c r="C100" s="87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104">
        <f>Parâmetros!A90</f>
        <v>44200.708333333336</v>
      </c>
      <c r="B101" s="56">
        <f>Parâmetros!K90</f>
        <v>8</v>
      </c>
      <c r="C101" s="87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104">
        <f>Parâmetros!A91</f>
        <v>44200.75</v>
      </c>
      <c r="B102" s="56">
        <f>Parâmetros!K91</f>
        <v>10</v>
      </c>
      <c r="C102" s="87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104">
        <f>Parâmetros!A92</f>
        <v>44200.791666666664</v>
      </c>
      <c r="B103" s="56">
        <f>Parâmetros!K92</f>
        <v>12</v>
      </c>
      <c r="C103" s="87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104">
        <f>Parâmetros!A93</f>
        <v>44200.833333333336</v>
      </c>
      <c r="B104" s="56">
        <f>Parâmetros!K93</f>
        <v>11</v>
      </c>
      <c r="C104" s="87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104">
        <f>Parâmetros!A94</f>
        <v>44200.875</v>
      </c>
      <c r="B105" s="56">
        <f>Parâmetros!K94</f>
        <v>17</v>
      </c>
      <c r="C105" s="87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104">
        <f>Parâmetros!A95</f>
        <v>44200.916666666664</v>
      </c>
      <c r="B106" s="56">
        <f>Parâmetros!K95</f>
        <v>11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104">
        <f>Parâmetros!A96</f>
        <v>44200.958333333336</v>
      </c>
      <c r="B107" s="56">
        <f>Parâmetros!K96</f>
        <v>10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104">
        <f>Parâmetros!A97</f>
        <v>44200</v>
      </c>
      <c r="B108" s="56">
        <f>Parâmetros!K97</f>
        <v>12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104">
        <f>Parâmetros!A98</f>
        <v>44201.041666666664</v>
      </c>
      <c r="B109" s="56">
        <f>Parâmetros!K98</f>
        <v>16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104">
        <f>Parâmetros!A99</f>
        <v>44201.083333333336</v>
      </c>
      <c r="B110" s="56">
        <f>Parâmetros!K99</f>
        <v>13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104">
        <f>Parâmetros!A100</f>
        <v>44201.125</v>
      </c>
      <c r="B111" s="56">
        <f>Parâmetros!K100</f>
        <v>12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104">
        <f>Parâmetros!A101</f>
        <v>44201.166666666664</v>
      </c>
      <c r="B112" s="56">
        <f>Parâmetros!K101</f>
        <v>13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104">
        <f>Parâmetros!A102</f>
        <v>44201.208333333336</v>
      </c>
      <c r="B113" s="56">
        <f>Parâmetros!K102</f>
        <v>10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104">
        <f>Parâmetros!A103</f>
        <v>44201.25</v>
      </c>
      <c r="B114" s="56">
        <f>Parâmetros!K103</f>
        <v>10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104">
        <f>Parâmetros!A104</f>
        <v>44201.291666666664</v>
      </c>
      <c r="B115" s="56">
        <f>Parâmetros!K104</f>
        <v>9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104">
        <f>Parâmetros!A105</f>
        <v>44201.333333333336</v>
      </c>
      <c r="B116" s="56">
        <f>Parâmetros!K105</f>
        <v>13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104">
        <f>Parâmetros!A106</f>
        <v>44201.375</v>
      </c>
      <c r="B117" s="56">
        <f>Parâmetros!K106</f>
        <v>9</v>
      </c>
      <c r="C117" s="42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104">
        <f>Parâmetros!A107</f>
        <v>44201.416666666664</v>
      </c>
      <c r="B118" s="56">
        <f>Parâmetros!K107</f>
        <v>8</v>
      </c>
      <c r="C118" s="109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104">
        <f>Parâmetros!A108</f>
        <v>44201.458333333336</v>
      </c>
      <c r="B119" s="56">
        <f>Parâmetros!K108</f>
        <v>10</v>
      </c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104">
        <f>Parâmetros!A109</f>
        <v>44201.5</v>
      </c>
      <c r="B120" s="56">
        <f>Parâmetros!K109</f>
        <v>7</v>
      </c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104">
        <f>Parâmetros!A110</f>
        <v>44201.541666666664</v>
      </c>
      <c r="B121" s="56">
        <f>Parâmetros!K110</f>
        <v>9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104">
        <f>Parâmetros!A111</f>
        <v>44201.583333333336</v>
      </c>
      <c r="B122" s="56">
        <f>Parâmetros!K111</f>
        <v>9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104">
        <f>Parâmetros!A112</f>
        <v>44201.625</v>
      </c>
      <c r="B123" s="56">
        <f>Parâmetros!K112</f>
        <v>9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104">
        <f>Parâmetros!A113</f>
        <v>44201.666666666664</v>
      </c>
      <c r="B124" s="56">
        <f>Parâmetros!K113</f>
        <v>12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104">
        <f>Parâmetros!A114</f>
        <v>44201.708333333336</v>
      </c>
      <c r="B125" s="56">
        <f>Parâmetros!K114</f>
        <v>12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104">
        <f>Parâmetros!A115</f>
        <v>44201.75</v>
      </c>
      <c r="B126" s="56">
        <f>Parâmetros!K115</f>
        <v>11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104">
        <f>Parâmetros!A116</f>
        <v>44201.791666666664</v>
      </c>
      <c r="B127" s="56">
        <f>Parâmetros!K116</f>
        <v>15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104">
        <f>Parâmetros!A117</f>
        <v>44201.833333333336</v>
      </c>
      <c r="B128" s="56">
        <f>Parâmetros!K117</f>
        <v>11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104">
        <f>Parâmetros!A118</f>
        <v>44201.875</v>
      </c>
      <c r="B129" s="56">
        <f>Parâmetros!K118</f>
        <v>9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104">
        <f>Parâmetros!A119</f>
        <v>44201.916666666664</v>
      </c>
      <c r="B130" s="56">
        <f>Parâmetros!K119</f>
        <v>15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104">
        <f>Parâmetros!A120</f>
        <v>44201.958333333336</v>
      </c>
      <c r="B131" s="56">
        <f>Parâmetros!K120</f>
        <v>14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104">
        <f>Parâmetros!A121</f>
        <v>44202</v>
      </c>
      <c r="B132" s="56">
        <f>Parâmetros!K121</f>
        <v>11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104">
        <f>Parâmetros!A122</f>
        <v>44202.041666666664</v>
      </c>
      <c r="B133" s="56">
        <f>Parâmetros!K122</f>
        <v>10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104">
        <f>Parâmetros!A123</f>
        <v>44202.083333333336</v>
      </c>
      <c r="B134" s="56">
        <f>Parâmetros!K123</f>
        <v>11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104">
        <f>Parâmetros!A124</f>
        <v>44202.125</v>
      </c>
      <c r="B135" s="56">
        <f>Parâmetros!K124</f>
        <v>9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104">
        <f>Parâmetros!A125</f>
        <v>44202.166666666664</v>
      </c>
      <c r="B136" s="56">
        <f>Parâmetros!K125</f>
        <v>10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104">
        <f>Parâmetros!A126</f>
        <v>44202.208333333336</v>
      </c>
      <c r="B137" s="56">
        <f>Parâmetros!K126</f>
        <v>13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104">
        <f>Parâmetros!A127</f>
        <v>44202.25</v>
      </c>
      <c r="B138" s="56">
        <f>Parâmetros!K127</f>
        <v>10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104">
        <f>Parâmetros!A128</f>
        <v>44202.291666666664</v>
      </c>
      <c r="B139" s="56">
        <f>Parâmetros!K128</f>
        <v>12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104">
        <f>Parâmetros!A129</f>
        <v>44202.333333333336</v>
      </c>
      <c r="B140" s="56">
        <f>Parâmetros!K129</f>
        <v>11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104">
        <f>Parâmetros!A130</f>
        <v>44202.375</v>
      </c>
      <c r="B141" s="56">
        <f>Parâmetros!K130</f>
        <v>14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104">
        <f>Parâmetros!A131</f>
        <v>44202.416666666664</v>
      </c>
      <c r="B142" s="56">
        <f>Parâmetros!K131</f>
        <v>15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104">
        <f>Parâmetros!A132</f>
        <v>44202.458333333336</v>
      </c>
      <c r="B143" s="56">
        <f>Parâmetros!K132</f>
        <v>11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104">
        <f>Parâmetros!A133</f>
        <v>44202.5</v>
      </c>
      <c r="B144" s="56">
        <f>Parâmetros!K133</f>
        <v>11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104">
        <f>Parâmetros!A134</f>
        <v>44202.541666666664</v>
      </c>
      <c r="B145" s="56">
        <f>Parâmetros!K134</f>
        <v>11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104">
        <f>Parâmetros!A135</f>
        <v>44202.583333333336</v>
      </c>
      <c r="B146" s="56">
        <f>Parâmetros!K135</f>
        <v>12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104">
        <f>Parâmetros!A136</f>
        <v>44202.625</v>
      </c>
      <c r="B147" s="56">
        <f>Parâmetros!K136</f>
        <v>9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104">
        <f>Parâmetros!A137</f>
        <v>44202.666666666664</v>
      </c>
      <c r="B148" s="56">
        <f>Parâmetros!K137</f>
        <v>10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104">
        <f>Parâmetros!A138</f>
        <v>44202.708333333336</v>
      </c>
      <c r="B149" s="56">
        <f>Parâmetros!K138</f>
        <v>12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104">
        <f>Parâmetros!A139</f>
        <v>44202.75</v>
      </c>
      <c r="B150" s="56">
        <f>Parâmetros!K139</f>
        <v>9</v>
      </c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104">
        <f>Parâmetros!A140</f>
        <v>44202.791666666664</v>
      </c>
      <c r="B151" s="56">
        <f>Parâmetros!K140</f>
        <v>15</v>
      </c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104">
        <f>Parâmetros!A141</f>
        <v>44202.833333333336</v>
      </c>
      <c r="B152" s="56">
        <f>Parâmetros!K141</f>
        <v>17</v>
      </c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104">
        <f>Parâmetros!A142</f>
        <v>44202.875</v>
      </c>
      <c r="B153" s="56">
        <f>Parâmetros!K142</f>
        <v>15</v>
      </c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104">
        <f>Parâmetros!A143</f>
        <v>44202.916666666664</v>
      </c>
      <c r="B154" s="56">
        <f>Parâmetros!K143</f>
        <v>12</v>
      </c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104">
        <f>Parâmetros!A144</f>
        <v>44202.958333333336</v>
      </c>
      <c r="B155" s="56">
        <f>Parâmetros!K144</f>
        <v>14</v>
      </c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104">
        <f>Parâmetros!A145</f>
        <v>44203</v>
      </c>
      <c r="B156" s="56">
        <f>Parâmetros!K145</f>
        <v>16</v>
      </c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104">
        <f>Parâmetros!A146</f>
        <v>44203.041666666664</v>
      </c>
      <c r="B157" s="56">
        <f>Parâmetros!K146</f>
        <v>7</v>
      </c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104">
        <f>Parâmetros!A147</f>
        <v>44203.083333333336</v>
      </c>
      <c r="B158" s="56">
        <f>Parâmetros!K147</f>
        <v>12</v>
      </c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104">
        <f>Parâmetros!A148</f>
        <v>44203.125</v>
      </c>
      <c r="B159" s="56">
        <f>Parâmetros!K148</f>
        <v>10</v>
      </c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104">
        <f>Parâmetros!A149</f>
        <v>44203.166666666664</v>
      </c>
      <c r="B160" s="56">
        <f>Parâmetros!K149</f>
        <v>16</v>
      </c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104">
        <f>Parâmetros!A150</f>
        <v>44203.208333333336</v>
      </c>
      <c r="B161" s="56">
        <f>Parâmetros!K150</f>
        <v>14</v>
      </c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104">
        <f>Parâmetros!A151</f>
        <v>44203.25</v>
      </c>
      <c r="B162" s="56">
        <f>Parâmetros!K151</f>
        <v>12</v>
      </c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104">
        <f>Parâmetros!A152</f>
        <v>44203.291666666664</v>
      </c>
      <c r="B163" s="56">
        <f>Parâmetros!K152</f>
        <v>12</v>
      </c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104">
        <f>Parâmetros!A153</f>
        <v>44203.333333333336</v>
      </c>
      <c r="B164" s="56">
        <f>Parâmetros!K153</f>
        <v>13</v>
      </c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104">
        <f>Parâmetros!A154</f>
        <v>44203.375</v>
      </c>
      <c r="B165" s="56">
        <f>Parâmetros!K154</f>
        <v>13</v>
      </c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104">
        <f>Parâmetros!A155</f>
        <v>44203.416666666664</v>
      </c>
      <c r="B166" s="56">
        <f>Parâmetros!K155</f>
        <v>13</v>
      </c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104">
        <f>Parâmetros!A156</f>
        <v>44203.458333333336</v>
      </c>
      <c r="B167" s="56">
        <f>Parâmetros!K156</f>
        <v>10</v>
      </c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104">
        <f>Parâmetros!A157</f>
        <v>44203.5</v>
      </c>
      <c r="B168" s="56">
        <f>Parâmetros!K157</f>
        <v>66</v>
      </c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104">
        <f>Parâmetros!A158</f>
        <v>44203.541666666664</v>
      </c>
      <c r="B169" s="56">
        <f>Parâmetros!K158</f>
        <v>14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104">
        <f>Parâmetros!A159</f>
        <v>44203.583333333336</v>
      </c>
      <c r="B170" s="56">
        <f>Parâmetros!K159</f>
        <v>14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104">
        <f>Parâmetros!A160</f>
        <v>44203.625</v>
      </c>
      <c r="B171" s="56">
        <f>Parâmetros!K160</f>
        <v>14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104">
        <f>Parâmetros!A161</f>
        <v>44203.666666666664</v>
      </c>
      <c r="B172" s="56">
        <f>Parâmetros!K161</f>
        <v>12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104">
        <f>Parâmetros!A162</f>
        <v>44203.708333333336</v>
      </c>
      <c r="B173" s="56">
        <f>Parâmetros!K162</f>
        <v>18</v>
      </c>
      <c r="C173" s="42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104">
        <f>Parâmetros!A163</f>
        <v>44203.75</v>
      </c>
      <c r="B174" s="56">
        <f>Parâmetros!K163</f>
        <v>10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104">
        <f>Parâmetros!A164</f>
        <v>44203.791666666664</v>
      </c>
      <c r="B175" s="56">
        <f>Parâmetros!K164</f>
        <v>13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104">
        <f>Parâmetros!A165</f>
        <v>44203.833333333336</v>
      </c>
      <c r="B176" s="56">
        <f>Parâmetros!K165</f>
        <v>13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104">
        <f>Parâmetros!A166</f>
        <v>44203.875</v>
      </c>
      <c r="B177" s="56">
        <f>Parâmetros!K166</f>
        <v>12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104">
        <f>Parâmetros!A167</f>
        <v>44203.916666666664</v>
      </c>
      <c r="B178" s="56">
        <f>Parâmetros!K167</f>
        <v>18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104">
        <f>Parâmetros!A168</f>
        <v>44203.958333333336</v>
      </c>
      <c r="B179" s="56">
        <f>Parâmetros!K168</f>
        <v>12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104">
        <f>Parâmetros!A169</f>
        <v>44204</v>
      </c>
      <c r="B180" s="56">
        <f>Parâmetros!K169</f>
        <v>12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104">
        <f>Parâmetros!A170</f>
        <v>44204.041666666664</v>
      </c>
      <c r="B181" s="56">
        <f>Parâmetros!K170</f>
        <v>15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104">
        <f>Parâmetros!A171</f>
        <v>44204.083333333336</v>
      </c>
      <c r="B182" s="56">
        <f>Parâmetros!K171</f>
        <v>13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104">
        <f>Parâmetros!A172</f>
        <v>44204.125</v>
      </c>
      <c r="B183" s="56">
        <f>Parâmetros!K172</f>
        <v>13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104">
        <f>Parâmetros!A173</f>
        <v>44204.166666666664</v>
      </c>
      <c r="B184" s="56">
        <f>Parâmetros!K173</f>
        <v>17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104">
        <f>Parâmetros!A174</f>
        <v>44204.208333333336</v>
      </c>
      <c r="B185" s="56">
        <f>Parâmetros!K174</f>
        <v>12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104">
        <f>Parâmetros!A175</f>
        <v>44204.25</v>
      </c>
      <c r="B186" s="56">
        <f>Parâmetros!K175</f>
        <v>11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104">
        <f>Parâmetros!A176</f>
        <v>44204.291666666664</v>
      </c>
      <c r="B187" s="56">
        <f>Parâmetros!K176</f>
        <v>15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104">
        <f>Parâmetros!A177</f>
        <v>44204.333333333336</v>
      </c>
      <c r="B188" s="56">
        <f>Parâmetros!K177</f>
        <v>10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104">
        <f>Parâmetros!A178</f>
        <v>44204.375</v>
      </c>
      <c r="B189" s="56">
        <f>Parâmetros!K178</f>
        <v>11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104">
        <f>Parâmetros!A179</f>
        <v>44204.416666666664</v>
      </c>
      <c r="B190" s="56">
        <f>Parâmetros!K179</f>
        <v>12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104">
        <f>Parâmetros!A180</f>
        <v>44204.458333333336</v>
      </c>
      <c r="B191" s="56">
        <f>Parâmetros!K180</f>
        <v>14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104">
        <f>Parâmetros!A181</f>
        <v>44204.5</v>
      </c>
      <c r="B192" s="56">
        <f>Parâmetros!K181</f>
        <v>13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104">
        <f>Parâmetros!A182</f>
        <v>44204.541666666664</v>
      </c>
      <c r="B193" s="56">
        <f>Parâmetros!K182</f>
        <v>17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104">
        <f>Parâmetros!A183</f>
        <v>44204.583333333336</v>
      </c>
      <c r="B194" s="56">
        <f>Parâmetros!K183</f>
        <v>11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104">
        <f>Parâmetros!A184</f>
        <v>44204.625</v>
      </c>
      <c r="B195" s="56">
        <f>Parâmetros!K184</f>
        <v>17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104">
        <f>Parâmetros!A185</f>
        <v>44204.666666666664</v>
      </c>
      <c r="B196" s="56">
        <f>Parâmetros!K185</f>
        <v>8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104">
        <f>Parâmetros!A186</f>
        <v>44204.708333333336</v>
      </c>
      <c r="B197" s="56">
        <f>Parâmetros!K186</f>
        <v>15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104">
        <f>Parâmetros!A187</f>
        <v>44204.75</v>
      </c>
      <c r="B198" s="56">
        <f>Parâmetros!K187</f>
        <v>13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104">
        <f>Parâmetros!A188</f>
        <v>44204.791666666664</v>
      </c>
      <c r="B199" s="56">
        <f>Parâmetros!K188</f>
        <v>15</v>
      </c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104">
        <f>Parâmetros!A189</f>
        <v>44204.833333333336</v>
      </c>
      <c r="B200" s="56">
        <f>Parâmetros!K189</f>
        <v>20</v>
      </c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104">
        <f>Parâmetros!A190</f>
        <v>44204.875</v>
      </c>
      <c r="B201" s="56">
        <f>Parâmetros!K190</f>
        <v>21</v>
      </c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104">
        <f>Parâmetros!A191</f>
        <v>44204.916666666664</v>
      </c>
      <c r="B202" s="56">
        <f>Parâmetros!K191</f>
        <v>16</v>
      </c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104">
        <f>Parâmetros!A192</f>
        <v>44204.958333333336</v>
      </c>
      <c r="B203" s="56">
        <f>Parâmetros!K192</f>
        <v>16</v>
      </c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104">
        <f>Parâmetros!A193</f>
        <v>44205</v>
      </c>
      <c r="B204" s="56">
        <f>Parâmetros!K193</f>
        <v>16</v>
      </c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104">
        <f>Parâmetros!A194</f>
        <v>44205.041666666664</v>
      </c>
      <c r="B205" s="56">
        <f>Parâmetros!K194</f>
        <v>12</v>
      </c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104">
        <f>Parâmetros!A195</f>
        <v>44205.083333333336</v>
      </c>
      <c r="B206" s="56">
        <f>Parâmetros!K195</f>
        <v>13</v>
      </c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104">
        <f>Parâmetros!A196</f>
        <v>44205.125</v>
      </c>
      <c r="B207" s="56">
        <f>Parâmetros!K196</f>
        <v>13</v>
      </c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104">
        <f>Parâmetros!A197</f>
        <v>44205.166666666664</v>
      </c>
      <c r="B208" s="56">
        <f>Parâmetros!K197</f>
        <v>12</v>
      </c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104">
        <f>Parâmetros!A198</f>
        <v>44205.208333333336</v>
      </c>
      <c r="B209" s="56">
        <f>Parâmetros!K198</f>
        <v>13</v>
      </c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104">
        <f>Parâmetros!A199</f>
        <v>44205.25</v>
      </c>
      <c r="B210" s="56">
        <f>Parâmetros!K199</f>
        <v>9</v>
      </c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104">
        <f>Parâmetros!A200</f>
        <v>44205.291666666664</v>
      </c>
      <c r="B211" s="56">
        <f>Parâmetros!K200</f>
        <v>14</v>
      </c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104">
        <f>Parâmetros!A201</f>
        <v>44205.333333333336</v>
      </c>
      <c r="B212" s="56">
        <f>Parâmetros!K201</f>
        <v>12</v>
      </c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104">
        <f>Parâmetros!A202</f>
        <v>44205.375</v>
      </c>
      <c r="B213" s="56">
        <f>Parâmetros!K202</f>
        <v>19</v>
      </c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104">
        <f>Parâmetros!A203</f>
        <v>44205.416678240741</v>
      </c>
      <c r="B214" s="56">
        <f>Parâmetros!K203</f>
        <v>18</v>
      </c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104">
        <f>Parâmetros!A204</f>
        <v>44205.458344907405</v>
      </c>
      <c r="B215" s="131"/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104">
        <f>Parâmetros!A205</f>
        <v>44205.500011574077</v>
      </c>
      <c r="B216" s="131"/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104">
        <f>Parâmetros!A206</f>
        <v>44205.541678240741</v>
      </c>
      <c r="B217" s="131"/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104">
        <f>Parâmetros!A207</f>
        <v>44205.583344907405</v>
      </c>
      <c r="B218" s="131"/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104">
        <f>Parâmetros!A208</f>
        <v>44205.625011574077</v>
      </c>
      <c r="B219" s="131"/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104">
        <f>Parâmetros!A209</f>
        <v>44205.666678240741</v>
      </c>
      <c r="B220" s="131"/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104">
        <f>Parâmetros!A210</f>
        <v>44205.708344907405</v>
      </c>
      <c r="B221" s="131"/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104">
        <f>Parâmetros!A211</f>
        <v>44205.750011574077</v>
      </c>
      <c r="B222" s="131"/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104">
        <f>Parâmetros!A212</f>
        <v>44205.791678240741</v>
      </c>
      <c r="B223" s="131"/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104">
        <f>Parâmetros!A213</f>
        <v>44205.833344907405</v>
      </c>
      <c r="B224" s="131"/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104">
        <f>Parâmetros!A214</f>
        <v>44205.875011574077</v>
      </c>
      <c r="B225" s="131"/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104">
        <f>Parâmetros!A215</f>
        <v>44205.916678240741</v>
      </c>
      <c r="B226" s="131"/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104">
        <f>Parâmetros!A216</f>
        <v>44205.958344907405</v>
      </c>
      <c r="B227" s="131"/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104">
        <f>Parâmetros!A217</f>
        <v>44206.000011574077</v>
      </c>
      <c r="B228" s="131"/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104">
        <f>Parâmetros!A218</f>
        <v>44206.041678240741</v>
      </c>
      <c r="B229" s="131"/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104">
        <f>Parâmetros!A219</f>
        <v>44206.083344907405</v>
      </c>
      <c r="B230" s="131"/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104">
        <f>Parâmetros!A220</f>
        <v>44206.125011574077</v>
      </c>
      <c r="B231" s="131"/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104">
        <f>Parâmetros!A221</f>
        <v>44206.166678240741</v>
      </c>
      <c r="B232" s="131"/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104">
        <f>Parâmetros!A222</f>
        <v>44206.208344907405</v>
      </c>
      <c r="B233" s="131"/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104">
        <f>Parâmetros!A223</f>
        <v>44206.250011574077</v>
      </c>
      <c r="B234" s="131"/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104">
        <f>Parâmetros!A224</f>
        <v>44206.291678240741</v>
      </c>
      <c r="B235" s="131"/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104">
        <f>Parâmetros!A225</f>
        <v>44206.333344907405</v>
      </c>
      <c r="B236" s="131"/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104">
        <f>Parâmetros!A226</f>
        <v>44206.375011574077</v>
      </c>
      <c r="B237" s="131"/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104">
        <f>Parâmetros!A227</f>
        <v>44206.416678240741</v>
      </c>
      <c r="B238" s="131"/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104">
        <f>Parâmetros!A228</f>
        <v>44206.458344907405</v>
      </c>
      <c r="B239" s="131"/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104">
        <f>Parâmetros!A229</f>
        <v>44206.500011574077</v>
      </c>
      <c r="B240" s="131"/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104">
        <f>Parâmetros!A230</f>
        <v>44206.541678240741</v>
      </c>
      <c r="B241" s="131"/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104">
        <f>Parâmetros!A231</f>
        <v>44206.583344907405</v>
      </c>
      <c r="B242" s="131"/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104">
        <f>Parâmetros!A232</f>
        <v>44206.625011574077</v>
      </c>
      <c r="B243" s="131"/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104">
        <f>Parâmetros!A233</f>
        <v>44206.666678240741</v>
      </c>
      <c r="B244" s="131"/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104">
        <f>Parâmetros!A234</f>
        <v>44206.708344907405</v>
      </c>
      <c r="B245" s="131"/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104">
        <f>Parâmetros!A235</f>
        <v>44206.750011574077</v>
      </c>
      <c r="B246" s="131"/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104">
        <f>Parâmetros!A236</f>
        <v>44206.791678240741</v>
      </c>
      <c r="B247" s="131"/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104">
        <f>Parâmetros!A237</f>
        <v>44206.833344907405</v>
      </c>
      <c r="B248" s="131"/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104">
        <f>Parâmetros!A238</f>
        <v>44206.875011574077</v>
      </c>
      <c r="B249" s="131"/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104">
        <f>Parâmetros!A239</f>
        <v>44206.916678240741</v>
      </c>
      <c r="B250" s="131"/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104">
        <f>Parâmetros!A240</f>
        <v>44206.958344907405</v>
      </c>
      <c r="B251" s="131"/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104">
        <f>Parâmetros!A241</f>
        <v>44207.000011574077</v>
      </c>
      <c r="B252" s="131"/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104">
        <f>Parâmetros!A242</f>
        <v>44207.041678240741</v>
      </c>
      <c r="B253" s="131"/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104">
        <f>Parâmetros!A243</f>
        <v>44207.083344907405</v>
      </c>
      <c r="B254" s="131"/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104">
        <f>Parâmetros!A244</f>
        <v>44207.125011574077</v>
      </c>
      <c r="B255" s="131"/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104">
        <f>Parâmetros!A245</f>
        <v>44207.166678240741</v>
      </c>
      <c r="B256" s="131"/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104">
        <f>Parâmetros!A246</f>
        <v>44207.208344907405</v>
      </c>
      <c r="B257" s="131"/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104">
        <f>Parâmetros!A247</f>
        <v>44207.250011574077</v>
      </c>
      <c r="B258" s="131"/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104">
        <f>Parâmetros!A248</f>
        <v>44207.291678240741</v>
      </c>
      <c r="B259" s="131"/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104">
        <f>Parâmetros!A249</f>
        <v>44207.333344907405</v>
      </c>
      <c r="B260" s="131"/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104">
        <f>Parâmetros!A250</f>
        <v>44207.375011574077</v>
      </c>
      <c r="B261" s="131"/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104">
        <f>Parâmetros!A251</f>
        <v>44207.416678240741</v>
      </c>
      <c r="B262" s="131"/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104">
        <f>Parâmetros!A252</f>
        <v>44207.458344907405</v>
      </c>
      <c r="B263" s="131"/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104">
        <f>Parâmetros!A253</f>
        <v>44207.500011574077</v>
      </c>
      <c r="B264" s="131"/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104">
        <f>Parâmetros!A254</f>
        <v>44207.541678240741</v>
      </c>
      <c r="B265" s="56">
        <f>Parâmetros!K254</f>
        <v>7</v>
      </c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104">
        <f>Parâmetros!A255</f>
        <v>44207.583344907405</v>
      </c>
      <c r="B266" s="56">
        <f>Parâmetros!K255</f>
        <v>11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104">
        <f>Parâmetros!A256</f>
        <v>44207.625011574077</v>
      </c>
      <c r="B267" s="56">
        <f>Parâmetros!K256</f>
        <v>9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104">
        <f>Parâmetros!A257</f>
        <v>44207.666678240741</v>
      </c>
      <c r="B268" s="56">
        <f>Parâmetros!K257</f>
        <v>9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104">
        <f>Parâmetros!A258</f>
        <v>44207.708344907405</v>
      </c>
      <c r="B269" s="56">
        <f>Parâmetros!K258</f>
        <v>8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104">
        <f>Parâmetros!A259</f>
        <v>44207.750011574077</v>
      </c>
      <c r="B270" s="56">
        <f>Parâmetros!K259</f>
        <v>6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104">
        <f>Parâmetros!A260</f>
        <v>44207.791678240741</v>
      </c>
      <c r="B271" s="56">
        <f>Parâmetros!K260</f>
        <v>4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104">
        <f>Parâmetros!A261</f>
        <v>44207.833344907405</v>
      </c>
      <c r="B272" s="56">
        <f>Parâmetros!K261</f>
        <v>7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104">
        <f>Parâmetros!A262</f>
        <v>44207.875011574077</v>
      </c>
      <c r="B273" s="56">
        <f>Parâmetros!K262</f>
        <v>15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104">
        <f>Parâmetros!A263</f>
        <v>44207.916678240741</v>
      </c>
      <c r="B274" s="56">
        <f>Parâmetros!K263</f>
        <v>9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104">
        <f>Parâmetros!A264</f>
        <v>44207.958344907405</v>
      </c>
      <c r="B275" s="56">
        <f>Parâmetros!K264</f>
        <v>13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104">
        <f>Parâmetros!A265</f>
        <v>44208.000011574077</v>
      </c>
      <c r="B276" s="56">
        <f>Parâmetros!K265</f>
        <v>10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104">
        <f>Parâmetros!A266</f>
        <v>44208.041678240741</v>
      </c>
      <c r="B277" s="56">
        <f>Parâmetros!K266</f>
        <v>12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104">
        <f>Parâmetros!A267</f>
        <v>44208.083344907405</v>
      </c>
      <c r="B278" s="56">
        <f>Parâmetros!K267</f>
        <v>14</v>
      </c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104">
        <f>Parâmetros!A268</f>
        <v>44208.125011574077</v>
      </c>
      <c r="B279" s="56">
        <f>Parâmetros!K268</f>
        <v>12</v>
      </c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104">
        <f>Parâmetros!A269</f>
        <v>44208.166678240741</v>
      </c>
      <c r="B280" s="56">
        <f>Parâmetros!K269</f>
        <v>11</v>
      </c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104">
        <f>Parâmetros!A270</f>
        <v>44208.208344907405</v>
      </c>
      <c r="B281" s="56">
        <f>Parâmetros!K270</f>
        <v>14</v>
      </c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104">
        <f>Parâmetros!A271</f>
        <v>44208.250011574077</v>
      </c>
      <c r="B282" s="56">
        <f>Parâmetros!K271</f>
        <v>12</v>
      </c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104">
        <f>Parâmetros!A272</f>
        <v>44208.291678240741</v>
      </c>
      <c r="B283" s="56">
        <f>Parâmetros!K272</f>
        <v>6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104">
        <f>Parâmetros!A273</f>
        <v>44208.333344907405</v>
      </c>
      <c r="B284" s="56">
        <f>Parâmetros!K273</f>
        <v>10</v>
      </c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104">
        <f>Parâmetros!A274</f>
        <v>44208.375011574077</v>
      </c>
      <c r="B285" s="56">
        <f>Parâmetros!K274</f>
        <v>11</v>
      </c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104">
        <f>Parâmetros!A275</f>
        <v>44208.416678240741</v>
      </c>
      <c r="B286" s="56">
        <f>Parâmetros!K275</f>
        <v>17</v>
      </c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104">
        <f>Parâmetros!A276</f>
        <v>44208.458344907405</v>
      </c>
      <c r="B287" s="56">
        <f>Parâmetros!K276</f>
        <v>9</v>
      </c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104">
        <f>Parâmetros!A277</f>
        <v>44208.500011574077</v>
      </c>
      <c r="B288" s="56">
        <f>Parâmetros!K277</f>
        <v>9</v>
      </c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104">
        <f>Parâmetros!A278</f>
        <v>44208.541678240741</v>
      </c>
      <c r="B289" s="56">
        <f>Parâmetros!K278</f>
        <v>8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104">
        <f>Parâmetros!A279</f>
        <v>44208.583344907405</v>
      </c>
      <c r="B290" s="56">
        <f>Parâmetros!K279</f>
        <v>8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104">
        <f>Parâmetros!A280</f>
        <v>44208.625011574077</v>
      </c>
      <c r="B291" s="56">
        <f>Parâmetros!K280</f>
        <v>8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104">
        <f>Parâmetros!A281</f>
        <v>44208.666678240741</v>
      </c>
      <c r="B292" s="56">
        <f>Parâmetros!K281</f>
        <v>8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104">
        <f>Parâmetros!A282</f>
        <v>44208.708344907405</v>
      </c>
      <c r="B293" s="56">
        <f>Parâmetros!K282</f>
        <v>12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104">
        <f>Parâmetros!A283</f>
        <v>44208.750011574077</v>
      </c>
      <c r="B294" s="56">
        <f>Parâmetros!K283</f>
        <v>11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104">
        <f>Parâmetros!A284</f>
        <v>44208.791678240741</v>
      </c>
      <c r="B295" s="56">
        <f>Parâmetros!K284</f>
        <v>14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104">
        <f>Parâmetros!A285</f>
        <v>44208.833344907405</v>
      </c>
      <c r="B296" s="56">
        <f>Parâmetros!K285</f>
        <v>13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104">
        <f>Parâmetros!A286</f>
        <v>44208.875011574077</v>
      </c>
      <c r="B297" s="56">
        <f>Parâmetros!K286</f>
        <v>10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104">
        <f>Parâmetros!A287</f>
        <v>44208.916678240741</v>
      </c>
      <c r="B298" s="56">
        <f>Parâmetros!K287</f>
        <v>15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104">
        <f>Parâmetros!A288</f>
        <v>44208.958344907405</v>
      </c>
      <c r="B299" s="56">
        <f>Parâmetros!K288</f>
        <v>13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104"/>
      <c r="B300" s="56"/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104"/>
      <c r="B301" s="56"/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104"/>
      <c r="B302" s="56"/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104"/>
      <c r="B303" s="56"/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104"/>
      <c r="B304" s="56"/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104"/>
      <c r="B305" s="56"/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104"/>
      <c r="B306" s="56"/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104"/>
      <c r="B307" s="56"/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104"/>
      <c r="B308" s="56"/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104"/>
      <c r="B309" s="56"/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104"/>
      <c r="B310" s="56"/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104"/>
      <c r="B311" s="56"/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104"/>
      <c r="B312" s="56"/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104"/>
      <c r="B313" s="56"/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104"/>
      <c r="B314" s="56"/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104"/>
      <c r="B315" s="56"/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104"/>
      <c r="B316" s="56"/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104"/>
      <c r="B317" s="56"/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104"/>
      <c r="B318" s="56"/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104"/>
      <c r="B319" s="56"/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104"/>
      <c r="B320" s="56"/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104"/>
      <c r="B321" s="56"/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104"/>
      <c r="B322" s="56"/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104"/>
      <c r="B323" s="56"/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104"/>
      <c r="B324" s="56"/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104"/>
      <c r="B325" s="56"/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104"/>
      <c r="B326" s="56"/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104"/>
      <c r="B327" s="56"/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104"/>
      <c r="B328" s="56"/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104"/>
      <c r="B329" s="56"/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104"/>
      <c r="B330" s="56"/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104"/>
      <c r="B331" s="56"/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104"/>
      <c r="B332" s="56"/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104"/>
      <c r="B333" s="56"/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104"/>
      <c r="B334" s="56"/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104"/>
      <c r="B335" s="56"/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104"/>
      <c r="B336" s="56"/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104"/>
      <c r="B337" s="56"/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104"/>
      <c r="B338" s="56"/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104"/>
      <c r="B339" s="56"/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104"/>
      <c r="B340" s="56"/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104"/>
      <c r="B341" s="56"/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104"/>
      <c r="B342" s="56"/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104"/>
      <c r="B343" s="56"/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104"/>
      <c r="B344" s="56"/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104"/>
      <c r="B345" s="56"/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104"/>
      <c r="B346" s="56"/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104"/>
      <c r="B347" s="56"/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104"/>
      <c r="B348" s="56"/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104"/>
      <c r="B349" s="56"/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104"/>
      <c r="B350" s="56"/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104"/>
      <c r="B351" s="56"/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104"/>
      <c r="B352" s="56"/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104"/>
      <c r="B353" s="56"/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104"/>
      <c r="B354" s="56"/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104"/>
      <c r="B355" s="56"/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104"/>
      <c r="B356" s="56"/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104"/>
      <c r="B357" s="56"/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104"/>
      <c r="B358" s="56"/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104"/>
      <c r="B359" s="56"/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104"/>
      <c r="B360" s="56"/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104"/>
      <c r="B361" s="56"/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104"/>
      <c r="B362" s="56"/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104"/>
      <c r="B363" s="56"/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104"/>
      <c r="B364" s="56"/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104"/>
      <c r="B365" s="56"/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104"/>
      <c r="B366" s="56"/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104"/>
      <c r="B367" s="56"/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104"/>
      <c r="B368" s="56"/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104"/>
      <c r="B369" s="56"/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104"/>
      <c r="B370" s="56"/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104"/>
      <c r="B371" s="56"/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104"/>
      <c r="B372" s="56"/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104"/>
      <c r="B373" s="56"/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104"/>
      <c r="B374" s="56"/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104"/>
      <c r="B375" s="56"/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104"/>
      <c r="B376" s="56"/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104"/>
      <c r="B377" s="56"/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104"/>
      <c r="B378" s="56"/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104"/>
      <c r="B379" s="56"/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104"/>
      <c r="B380" s="56"/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104"/>
      <c r="B381" s="56"/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104"/>
      <c r="B382" s="56"/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104"/>
      <c r="B383" s="56"/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104"/>
      <c r="B384" s="56"/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104"/>
      <c r="B385" s="56"/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104"/>
      <c r="B386" s="56"/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104"/>
      <c r="B387" s="56"/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104"/>
      <c r="B388" s="56"/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104"/>
      <c r="B389" s="56"/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104"/>
      <c r="B390" s="56"/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104"/>
      <c r="B391" s="56"/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104"/>
      <c r="B392" s="56"/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104"/>
      <c r="B393" s="56"/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104"/>
      <c r="B394" s="56"/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104"/>
      <c r="B395" s="56"/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104"/>
      <c r="B396" s="56"/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104"/>
      <c r="B397" s="56"/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104"/>
      <c r="B398" s="56"/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104"/>
      <c r="B399" s="56"/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104"/>
      <c r="B400" s="56"/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104"/>
      <c r="B401" s="56"/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104"/>
      <c r="B402" s="56"/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104"/>
      <c r="B403" s="56"/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104"/>
      <c r="B404" s="56"/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104"/>
      <c r="B405" s="56"/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104"/>
      <c r="B406" s="56"/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104"/>
      <c r="B407" s="56"/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104"/>
      <c r="B408" s="56"/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104"/>
      <c r="B409" s="56"/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104"/>
      <c r="B410" s="56"/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104"/>
      <c r="B411" s="56"/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104"/>
      <c r="B412" s="56"/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104"/>
      <c r="B413" s="56"/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104"/>
      <c r="B414" s="56"/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104"/>
      <c r="B415" s="56"/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104"/>
      <c r="B416" s="56"/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104"/>
      <c r="B417" s="56"/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104"/>
      <c r="B418" s="56"/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104"/>
      <c r="B419" s="56"/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104"/>
      <c r="B420" s="56"/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104"/>
      <c r="B421" s="56"/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104"/>
      <c r="B422" s="56"/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104"/>
      <c r="B423" s="56"/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104"/>
      <c r="B424" s="56"/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104"/>
      <c r="B425" s="56"/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104"/>
      <c r="B426" s="56"/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104"/>
      <c r="B427" s="56"/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104"/>
      <c r="B428" s="56"/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104"/>
      <c r="B429" s="56"/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104"/>
      <c r="B430" s="56"/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104"/>
      <c r="B431" s="56"/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104"/>
      <c r="B432" s="56"/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104"/>
      <c r="B433" s="56"/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104"/>
      <c r="B434" s="56"/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104"/>
      <c r="B435" s="56"/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104"/>
      <c r="B436" s="56"/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104"/>
      <c r="B437" s="56"/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104"/>
      <c r="B438" s="56"/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104"/>
      <c r="B439" s="56"/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104"/>
      <c r="B440" s="56"/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104"/>
      <c r="B441" s="56"/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104"/>
      <c r="B442" s="56"/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104"/>
      <c r="B443" s="56"/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104"/>
      <c r="B444" s="56"/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104"/>
      <c r="B445" s="56"/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104"/>
      <c r="B446" s="56"/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104"/>
      <c r="B447" s="56"/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104"/>
      <c r="B448" s="56"/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104"/>
      <c r="B449" s="56"/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104"/>
      <c r="B450" s="56"/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104"/>
      <c r="B451" s="56"/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104"/>
      <c r="B452" s="56"/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104"/>
      <c r="B453" s="56"/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104"/>
      <c r="B454" s="56"/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104"/>
      <c r="B455" s="56"/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104"/>
      <c r="B456" s="56"/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104"/>
      <c r="B457" s="56"/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104"/>
      <c r="B458" s="56"/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104"/>
      <c r="B459" s="56"/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104"/>
      <c r="B460" s="56"/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104"/>
      <c r="B461" s="56"/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104"/>
      <c r="B462" s="56"/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104"/>
      <c r="B463" s="56"/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104"/>
      <c r="B464" s="56"/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104"/>
      <c r="B465" s="56"/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104"/>
      <c r="B466" s="56"/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104"/>
      <c r="B467" s="56"/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104"/>
      <c r="B468" s="56"/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104"/>
      <c r="B469" s="56"/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104"/>
      <c r="B470" s="56"/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104"/>
      <c r="B471" s="56"/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104"/>
      <c r="B472" s="56"/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104"/>
      <c r="B473" s="56"/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104"/>
      <c r="B474" s="56"/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104"/>
      <c r="B475" s="56"/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104"/>
      <c r="B476" s="56"/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104"/>
      <c r="B477" s="56"/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104"/>
      <c r="B478" s="56"/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104"/>
      <c r="B479" s="56"/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104"/>
      <c r="B480" s="56"/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104"/>
      <c r="B481" s="56"/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104"/>
      <c r="B482" s="56"/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104"/>
      <c r="B483" s="56"/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104"/>
      <c r="B484" s="56"/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104"/>
      <c r="B485" s="56"/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104"/>
      <c r="B486" s="56"/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104"/>
      <c r="B487" s="56"/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104"/>
      <c r="B488" s="56"/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104"/>
      <c r="B489" s="56"/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104"/>
      <c r="B490" s="56"/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104"/>
      <c r="B491" s="56"/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104"/>
      <c r="B492" s="56"/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104"/>
      <c r="B493" s="56"/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104"/>
      <c r="B494" s="56"/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104"/>
      <c r="B495" s="56"/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104"/>
      <c r="B496" s="56"/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104"/>
      <c r="B497" s="56"/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104"/>
      <c r="B498" s="56"/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104"/>
      <c r="B499" s="56"/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104"/>
      <c r="B500" s="56"/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104"/>
      <c r="B501" s="56"/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104"/>
      <c r="B502" s="56"/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104"/>
      <c r="B503" s="56"/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104"/>
      <c r="B504" s="56"/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104"/>
      <c r="B505" s="56"/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104"/>
      <c r="B506" s="56"/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104"/>
      <c r="B507" s="56"/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104"/>
      <c r="B508" s="56"/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104"/>
      <c r="B509" s="56"/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104"/>
      <c r="B510" s="56"/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104"/>
      <c r="B511" s="56"/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104"/>
      <c r="B512" s="56"/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104"/>
      <c r="B513" s="56"/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104"/>
      <c r="B514" s="56"/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104"/>
      <c r="B515" s="56"/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104"/>
      <c r="B516" s="56"/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104"/>
      <c r="B517" s="56"/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104"/>
      <c r="B518" s="56"/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104"/>
      <c r="B519" s="56"/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104"/>
      <c r="B520" s="56"/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104"/>
      <c r="B521" s="56"/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104"/>
      <c r="B522" s="56"/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104"/>
      <c r="B523" s="56"/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104"/>
      <c r="B524" s="56"/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104"/>
      <c r="B525" s="56"/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104"/>
      <c r="B526" s="56"/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104"/>
      <c r="B527" s="56"/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104"/>
      <c r="B528" s="56"/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104"/>
      <c r="B529" s="56"/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104"/>
      <c r="B530" s="56"/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104"/>
      <c r="B531" s="56"/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104"/>
      <c r="B532" s="56"/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104"/>
      <c r="B533" s="56"/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104"/>
      <c r="B534" s="56"/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104"/>
      <c r="B535" s="56"/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104"/>
      <c r="B536" s="56"/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104"/>
      <c r="B537" s="56"/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104"/>
      <c r="B538" s="56"/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104"/>
      <c r="B539" s="56"/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104"/>
      <c r="B540" s="56"/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104"/>
      <c r="B541" s="56"/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104"/>
      <c r="B542" s="56"/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104"/>
      <c r="B543" s="56"/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104"/>
      <c r="B544" s="56"/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104"/>
      <c r="B545" s="56"/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104"/>
      <c r="B546" s="56"/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104"/>
      <c r="B547" s="56"/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104"/>
      <c r="B548" s="56"/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104"/>
      <c r="B549" s="56"/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104"/>
      <c r="B550" s="56"/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104"/>
      <c r="B551" s="56"/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104"/>
      <c r="B552" s="56"/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104"/>
      <c r="B553" s="56"/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104"/>
      <c r="B554" s="56"/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104"/>
      <c r="B555" s="56"/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104"/>
      <c r="B556" s="56"/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104"/>
      <c r="B557" s="56"/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104"/>
      <c r="B558" s="56"/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104"/>
      <c r="B559" s="56"/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104"/>
      <c r="B560" s="56"/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104"/>
      <c r="B561" s="56"/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104"/>
      <c r="B562" s="56"/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104"/>
      <c r="B563" s="56"/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104"/>
      <c r="B564" s="56"/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104"/>
      <c r="B565" s="56"/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104"/>
      <c r="B566" s="56"/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104"/>
      <c r="B567" s="56"/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104"/>
      <c r="B568" s="56"/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104"/>
      <c r="B569" s="56"/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104"/>
      <c r="B570" s="56"/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104"/>
      <c r="B571" s="56"/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104"/>
      <c r="B572" s="56"/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104"/>
      <c r="B573" s="56"/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104"/>
      <c r="B574" s="56"/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104"/>
      <c r="B575" s="56"/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104"/>
      <c r="B576" s="56"/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104"/>
      <c r="B577" s="56"/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104"/>
      <c r="B578" s="56"/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104"/>
      <c r="B579" s="56"/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104"/>
      <c r="B580" s="56"/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104"/>
      <c r="B581" s="56"/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104"/>
      <c r="B582" s="56"/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104"/>
      <c r="B583" s="56"/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104"/>
      <c r="B584" s="56"/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104"/>
      <c r="B585" s="56"/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104"/>
      <c r="B586" s="56"/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104"/>
      <c r="B587" s="56"/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104"/>
      <c r="B588" s="56"/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104"/>
      <c r="B589" s="56"/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104"/>
      <c r="B590" s="56"/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104"/>
      <c r="B591" s="56"/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104"/>
      <c r="B592" s="56"/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104"/>
      <c r="B593" s="56"/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104"/>
      <c r="B594" s="56"/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104"/>
      <c r="B595" s="56"/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104"/>
      <c r="B596" s="56"/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104"/>
      <c r="B597" s="56"/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104"/>
      <c r="B598" s="56"/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104"/>
      <c r="B599" s="56"/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104"/>
      <c r="B600" s="56"/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104"/>
      <c r="B601" s="56"/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104"/>
      <c r="B602" s="56"/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104"/>
      <c r="B603" s="56"/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104"/>
      <c r="B604" s="56"/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104"/>
      <c r="B605" s="56"/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104"/>
      <c r="B606" s="56"/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104"/>
      <c r="B607" s="56"/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104"/>
      <c r="B608" s="56"/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104"/>
      <c r="B609" s="56"/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104"/>
      <c r="B610" s="56"/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104"/>
      <c r="B611" s="56"/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104"/>
      <c r="B612" s="56"/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104"/>
      <c r="B613" s="56"/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104"/>
      <c r="B614" s="56"/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104"/>
      <c r="B615" s="56"/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104"/>
      <c r="B616" s="56"/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104"/>
      <c r="B617" s="56"/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104"/>
      <c r="B618" s="56"/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104"/>
      <c r="B619" s="56"/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104"/>
      <c r="B620" s="56"/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104"/>
      <c r="B621" s="56"/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104"/>
      <c r="B622" s="56"/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104"/>
      <c r="B623" s="56"/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104"/>
      <c r="B624" s="56"/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104"/>
      <c r="B625" s="56"/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104"/>
      <c r="B626" s="56"/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104"/>
      <c r="B627" s="56"/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104"/>
      <c r="B628" s="56"/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104"/>
      <c r="B629" s="56"/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104"/>
      <c r="B630" s="56"/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104"/>
      <c r="B631" s="56"/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104"/>
      <c r="B632" s="56"/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104"/>
      <c r="B633" s="56"/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104"/>
      <c r="B634" s="56"/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104"/>
      <c r="B635" s="56"/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104"/>
      <c r="B636" s="56"/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104"/>
      <c r="B637" s="56"/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104"/>
      <c r="B638" s="56"/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104"/>
      <c r="B639" s="56"/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104"/>
      <c r="B640" s="56"/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104"/>
      <c r="B641" s="56"/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104"/>
      <c r="B642" s="56"/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104"/>
      <c r="B643" s="56"/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104"/>
      <c r="B644" s="56"/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104"/>
      <c r="B645" s="56"/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104"/>
      <c r="B646" s="56"/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104"/>
      <c r="B647" s="56"/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104"/>
      <c r="B648" s="56"/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104"/>
      <c r="B649" s="56"/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104"/>
      <c r="B650" s="56"/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104"/>
      <c r="B651" s="56"/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104"/>
      <c r="B652" s="56"/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104"/>
      <c r="B653" s="56"/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104"/>
      <c r="B654" s="56"/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104"/>
      <c r="B655" s="56"/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104"/>
      <c r="B656" s="56"/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104"/>
      <c r="B657" s="56"/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104"/>
      <c r="B658" s="56"/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104"/>
      <c r="B659" s="56"/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104"/>
      <c r="B660" s="56"/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104"/>
      <c r="B661" s="56"/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104"/>
      <c r="B662" s="56"/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104"/>
      <c r="B663" s="56"/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104"/>
      <c r="B664" s="56"/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104"/>
      <c r="B665" s="56"/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104"/>
      <c r="B666" s="56"/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104"/>
      <c r="B667" s="56"/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104"/>
      <c r="B668" s="56"/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104"/>
      <c r="B669" s="56"/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104"/>
      <c r="B670" s="56"/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104"/>
      <c r="B671" s="56"/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104"/>
      <c r="B672" s="56"/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104"/>
      <c r="B673" s="56"/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104"/>
      <c r="B674" s="56"/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104"/>
      <c r="B675" s="56"/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104"/>
      <c r="B676" s="56"/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104"/>
      <c r="B677" s="56"/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104"/>
      <c r="B678" s="56"/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104"/>
      <c r="B679" s="56"/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104"/>
      <c r="B680" s="56"/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104"/>
      <c r="B681" s="56"/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104"/>
      <c r="B682" s="56"/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104"/>
      <c r="B683" s="56"/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104"/>
      <c r="B684" s="56"/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104"/>
      <c r="B685" s="56"/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104"/>
      <c r="B686" s="56"/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104"/>
      <c r="B687" s="56"/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104"/>
      <c r="B688" s="56"/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104"/>
      <c r="B689" s="56"/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104"/>
      <c r="B690" s="56"/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104"/>
      <c r="B691" s="56"/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104"/>
      <c r="B692" s="56"/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104"/>
      <c r="B693" s="56"/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104"/>
      <c r="B694" s="56"/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104"/>
      <c r="B695" s="56"/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104"/>
      <c r="B696" s="56"/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104"/>
      <c r="B697" s="56"/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104"/>
      <c r="B698" s="56"/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104"/>
      <c r="B699" s="56"/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104"/>
      <c r="B700" s="56"/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104"/>
      <c r="B701" s="56"/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104"/>
      <c r="B702" s="56"/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104"/>
      <c r="B703" s="56"/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104"/>
      <c r="B704" s="56"/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104"/>
      <c r="B705" s="56"/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104"/>
      <c r="B706" s="56"/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104"/>
      <c r="B707" s="56"/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104"/>
      <c r="B708" s="56"/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104"/>
      <c r="B709" s="56"/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104"/>
      <c r="B710" s="56"/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104"/>
      <c r="B711" s="56"/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104"/>
      <c r="B712" s="56"/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104"/>
      <c r="B713" s="56"/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104"/>
      <c r="B714" s="56"/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104"/>
      <c r="B715" s="56"/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104"/>
      <c r="B716" s="56"/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104"/>
      <c r="B717" s="56"/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104"/>
      <c r="B718" s="56"/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104"/>
      <c r="B719" s="56"/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104"/>
      <c r="B720" s="56"/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104"/>
      <c r="B721" s="56"/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104"/>
      <c r="B722" s="56"/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104"/>
      <c r="B723" s="56"/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104"/>
      <c r="B724" s="56"/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104"/>
      <c r="B725" s="56"/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104"/>
      <c r="B726" s="56"/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104"/>
      <c r="B727" s="56"/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104"/>
      <c r="B728" s="56"/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104"/>
      <c r="B729" s="56"/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104"/>
      <c r="B730" s="56"/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104"/>
      <c r="B731" s="56"/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104"/>
      <c r="B732" s="56"/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104"/>
      <c r="B733" s="56"/>
      <c r="C733" s="42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104"/>
      <c r="B734" s="56"/>
      <c r="C734" s="42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104"/>
      <c r="B735" s="56"/>
      <c r="C735" s="42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104"/>
      <c r="B736" s="56"/>
      <c r="C736" s="42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104"/>
      <c r="B737" s="56"/>
      <c r="C737" s="42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104"/>
      <c r="B738" s="56"/>
      <c r="C738" s="42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104"/>
      <c r="B739" s="56"/>
      <c r="C739" s="42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104"/>
      <c r="B740" s="56"/>
      <c r="C740" s="42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104"/>
      <c r="B741" s="56"/>
      <c r="C741" s="42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104"/>
      <c r="B742" s="56"/>
      <c r="C742" s="42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104"/>
      <c r="B743" s="56"/>
      <c r="C743" s="42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</row>
    <row r="744" spans="1:39">
      <c r="A744" s="104"/>
      <c r="B744" s="56"/>
      <c r="C744" s="42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</row>
    <row r="745" spans="1:39">
      <c r="A745" s="104"/>
      <c r="B745" s="56"/>
      <c r="C745" s="42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</row>
    <row r="746" spans="1:39">
      <c r="A746" s="104"/>
      <c r="B746" s="56"/>
      <c r="C746" s="42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</row>
    <row r="747" spans="1:39" ht="15" customHeight="1">
      <c r="A747" s="104"/>
      <c r="B747" s="56"/>
      <c r="C747" s="42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</row>
    <row r="748" spans="1:39">
      <c r="A748" s="104"/>
      <c r="B748" s="56"/>
      <c r="C748" s="42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</row>
    <row r="749" spans="1:39">
      <c r="A749" s="104"/>
      <c r="B749" s="56"/>
      <c r="C749" s="42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</row>
    <row r="750" spans="1:39">
      <c r="A750" s="104"/>
      <c r="B750" s="56"/>
      <c r="C750" s="42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</row>
    <row r="751" spans="1:39">
      <c r="A751" s="104"/>
      <c r="B751" s="56"/>
      <c r="C751" s="42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</row>
    <row r="752" spans="1:39">
      <c r="A752" s="104"/>
      <c r="B752" s="56"/>
      <c r="C752" s="42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</row>
    <row r="753" spans="1:39">
      <c r="A753" s="104"/>
      <c r="B753" s="56"/>
      <c r="C753" s="42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</row>
    <row r="754" spans="1:39" ht="15.75" customHeight="1">
      <c r="A754" s="104"/>
      <c r="B754" s="56"/>
      <c r="C754" s="42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</row>
    <row r="755" spans="1:39">
      <c r="A755" s="104"/>
      <c r="B755" s="56"/>
      <c r="C755" s="42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</row>
    <row r="756" spans="1:39" ht="15.75" thickBot="1">
      <c r="A756" s="104"/>
      <c r="B756" s="66"/>
      <c r="C756" s="69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</row>
    <row r="757" spans="1:39">
      <c r="A757" s="88"/>
      <c r="B757" s="72"/>
      <c r="C757" s="42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</row>
    <row r="758" spans="1:39">
      <c r="A758" s="88"/>
      <c r="B758" s="72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</row>
    <row r="759" spans="1:39">
      <c r="A759" s="88"/>
      <c r="B759" s="72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</row>
    <row r="760" spans="1:39">
      <c r="A760" s="88"/>
      <c r="B760" s="72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</row>
    <row r="761" spans="1:39">
      <c r="A761" s="88"/>
      <c r="B761" s="72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</row>
    <row r="762" spans="1:39">
      <c r="A762" s="88"/>
      <c r="B762" s="72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</row>
    <row r="763" spans="1:39">
      <c r="A763" s="88"/>
      <c r="B763" s="72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</row>
    <row r="764" spans="1:39">
      <c r="A764" s="88"/>
      <c r="B764" s="72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</row>
    <row r="765" spans="1:39">
      <c r="A765" s="72"/>
      <c r="B765" s="72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</row>
    <row r="766" spans="1:39">
      <c r="A766" s="72"/>
      <c r="B766" s="72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</row>
    <row r="767" spans="1:39">
      <c r="A767" s="72"/>
      <c r="B767" s="72"/>
    </row>
    <row r="768" spans="1:39">
      <c r="A768" s="72"/>
      <c r="B768" s="72"/>
    </row>
    <row r="769" spans="1:26" s="34" customFormat="1">
      <c r="A769" s="88"/>
      <c r="B769" s="72"/>
      <c r="Q769"/>
      <c r="R769"/>
      <c r="S769"/>
      <c r="T769"/>
      <c r="U769"/>
      <c r="V769"/>
      <c r="W769"/>
      <c r="X769"/>
      <c r="Y769"/>
      <c r="Z769"/>
    </row>
    <row r="770" spans="1:26" s="34" customFormat="1">
      <c r="A770" s="88"/>
      <c r="B770" s="72"/>
      <c r="Q770"/>
      <c r="R770"/>
      <c r="S770"/>
      <c r="T770"/>
      <c r="U770"/>
      <c r="V770"/>
      <c r="W770"/>
      <c r="X770"/>
      <c r="Y770"/>
      <c r="Z770"/>
    </row>
    <row r="771" spans="1:26" s="34" customFormat="1">
      <c r="A771" s="88"/>
      <c r="B771" s="72"/>
      <c r="Q771"/>
      <c r="R771"/>
      <c r="S771"/>
      <c r="T771"/>
      <c r="U771"/>
      <c r="V771"/>
      <c r="W771"/>
      <c r="X771"/>
      <c r="Y771"/>
      <c r="Z771"/>
    </row>
    <row r="772" spans="1:26" s="34" customFormat="1">
      <c r="A772" s="88"/>
      <c r="B772" s="72"/>
      <c r="Q772"/>
      <c r="R772"/>
      <c r="S772"/>
      <c r="T772"/>
      <c r="U772"/>
      <c r="V772"/>
      <c r="W772"/>
      <c r="X772"/>
      <c r="Y772"/>
      <c r="Z772"/>
    </row>
    <row r="773" spans="1:26" s="34" customFormat="1">
      <c r="A773" s="88"/>
      <c r="B773" s="72"/>
      <c r="Q773"/>
      <c r="R773"/>
      <c r="S773"/>
      <c r="T773"/>
      <c r="U773"/>
      <c r="V773"/>
      <c r="W773"/>
      <c r="X773"/>
      <c r="Y773"/>
      <c r="Z773"/>
    </row>
    <row r="774" spans="1:26" s="34" customFormat="1">
      <c r="A774" s="88"/>
      <c r="B774" s="72"/>
      <c r="Q774"/>
      <c r="R774"/>
      <c r="S774"/>
      <c r="T774"/>
      <c r="U774"/>
      <c r="V774"/>
      <c r="W774"/>
      <c r="X774"/>
      <c r="Y774"/>
      <c r="Z774"/>
    </row>
    <row r="775" spans="1:26" s="34" customFormat="1">
      <c r="A775" s="88"/>
      <c r="B775" s="72"/>
      <c r="Q775"/>
      <c r="R775"/>
      <c r="S775"/>
      <c r="T775"/>
      <c r="U775"/>
      <c r="V775"/>
      <c r="W775"/>
      <c r="X775"/>
      <c r="Y775"/>
      <c r="Z775"/>
    </row>
    <row r="776" spans="1:26" s="34" customFormat="1">
      <c r="A776" s="72"/>
      <c r="B776" s="72"/>
      <c r="Q776"/>
      <c r="R776"/>
      <c r="S776"/>
      <c r="T776"/>
      <c r="U776"/>
      <c r="V776"/>
      <c r="W776"/>
      <c r="X776"/>
      <c r="Y776"/>
      <c r="Z776"/>
    </row>
    <row r="777" spans="1:26" s="34" customFormat="1">
      <c r="A777" s="72"/>
      <c r="B777" s="72"/>
      <c r="Q777"/>
      <c r="R777"/>
      <c r="S777"/>
      <c r="T777"/>
      <c r="U777"/>
      <c r="V777"/>
      <c r="W777"/>
      <c r="X777"/>
      <c r="Y777"/>
      <c r="Z777"/>
    </row>
    <row r="778" spans="1:26" s="34" customFormat="1">
      <c r="A778" s="88"/>
      <c r="B778" s="72"/>
      <c r="Q778"/>
      <c r="R778"/>
      <c r="S778"/>
      <c r="T778"/>
      <c r="U778"/>
      <c r="V778"/>
      <c r="W778"/>
      <c r="X778"/>
      <c r="Y778"/>
      <c r="Z778"/>
    </row>
    <row r="779" spans="1:26" s="34" customFormat="1">
      <c r="A779" s="88"/>
      <c r="B779" s="72"/>
      <c r="Q779"/>
      <c r="R779"/>
      <c r="S779"/>
      <c r="T779"/>
      <c r="U779"/>
      <c r="V779"/>
      <c r="W779"/>
      <c r="X779"/>
      <c r="Y779"/>
      <c r="Z779"/>
    </row>
    <row r="780" spans="1:26" s="34" customFormat="1">
      <c r="A780" s="88"/>
      <c r="B780" s="72"/>
      <c r="Q780"/>
      <c r="R780"/>
      <c r="S780"/>
      <c r="T780"/>
      <c r="U780"/>
      <c r="V780"/>
      <c r="W780"/>
      <c r="X780"/>
      <c r="Y780"/>
      <c r="Z780"/>
    </row>
    <row r="781" spans="1:26" s="34" customFormat="1">
      <c r="B781" s="72"/>
      <c r="Q781"/>
      <c r="R781"/>
      <c r="S781"/>
      <c r="T781"/>
      <c r="U781"/>
      <c r="V781"/>
      <c r="W781"/>
      <c r="X781"/>
      <c r="Y781"/>
      <c r="Z781"/>
    </row>
    <row r="782" spans="1:26" s="34" customFormat="1">
      <c r="B782" s="72"/>
      <c r="Q782"/>
      <c r="R782"/>
      <c r="S782"/>
      <c r="T782"/>
      <c r="U782"/>
      <c r="V782"/>
      <c r="W782"/>
      <c r="X782"/>
      <c r="Y782"/>
      <c r="Z782"/>
    </row>
    <row r="783" spans="1:26" s="34" customFormat="1">
      <c r="B783" s="72"/>
      <c r="Q783"/>
      <c r="R783"/>
      <c r="S783"/>
      <c r="T783"/>
      <c r="U783"/>
      <c r="V783"/>
      <c r="W783"/>
      <c r="X783"/>
      <c r="Y783"/>
      <c r="Z783"/>
    </row>
    <row r="784" spans="1:26" s="34" customFormat="1">
      <c r="B784" s="72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72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72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72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72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72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72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72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72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72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72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72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72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72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72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72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72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72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72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72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72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72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72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72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72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72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72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72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72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72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72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72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72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72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72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72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72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72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72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72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72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72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72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72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72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72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72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72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72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72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72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72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72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72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72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72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72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72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72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72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72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72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72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72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72"/>
      <c r="Q848"/>
      <c r="R848"/>
      <c r="S848"/>
      <c r="T848"/>
      <c r="U848"/>
      <c r="V848"/>
      <c r="W848"/>
      <c r="X848"/>
      <c r="Y848"/>
      <c r="Z848"/>
    </row>
    <row r="849" spans="2:26" s="34" customFormat="1">
      <c r="B849" s="72"/>
      <c r="Q849"/>
      <c r="R849"/>
      <c r="S849"/>
      <c r="T849"/>
      <c r="U849"/>
      <c r="V849"/>
      <c r="W849"/>
      <c r="X849"/>
      <c r="Y849"/>
      <c r="Z849"/>
    </row>
    <row r="850" spans="2:26" s="34" customFormat="1">
      <c r="B850" s="72"/>
      <c r="Q850"/>
      <c r="R850"/>
      <c r="S850"/>
      <c r="T850"/>
      <c r="U850"/>
      <c r="V850"/>
      <c r="W850"/>
      <c r="X850"/>
      <c r="Y850"/>
      <c r="Z850"/>
    </row>
    <row r="851" spans="2:26" s="34" customFormat="1">
      <c r="B851" s="72"/>
      <c r="Q851"/>
      <c r="R851"/>
      <c r="S851"/>
      <c r="T851"/>
      <c r="U851"/>
      <c r="V851"/>
      <c r="W851"/>
      <c r="X851"/>
      <c r="Y851"/>
      <c r="Z851"/>
    </row>
    <row r="852" spans="2:26" s="34" customFormat="1">
      <c r="B852" s="72"/>
      <c r="Q852"/>
      <c r="R852"/>
      <c r="S852"/>
      <c r="T852"/>
      <c r="U852"/>
      <c r="V852"/>
      <c r="W852"/>
      <c r="X852"/>
      <c r="Y852"/>
      <c r="Z852"/>
    </row>
    <row r="853" spans="2:26" s="34" customFormat="1">
      <c r="B853" s="72"/>
      <c r="Q853"/>
      <c r="R853"/>
      <c r="S853"/>
      <c r="T853"/>
      <c r="U853"/>
      <c r="V853"/>
      <c r="W853"/>
      <c r="X853"/>
      <c r="Y853"/>
      <c r="Z853"/>
    </row>
    <row r="854" spans="2:26" s="34" customFormat="1">
      <c r="B854" s="72"/>
      <c r="Q854"/>
      <c r="R854"/>
      <c r="S854"/>
      <c r="T854"/>
      <c r="U854"/>
      <c r="V854"/>
      <c r="W854"/>
      <c r="X854"/>
      <c r="Y854"/>
      <c r="Z854"/>
    </row>
    <row r="855" spans="2:26" s="34" customFormat="1">
      <c r="B855" s="72"/>
      <c r="Q855"/>
      <c r="R855"/>
      <c r="S855"/>
      <c r="T855"/>
      <c r="U855"/>
      <c r="V855"/>
      <c r="W855"/>
      <c r="X855"/>
      <c r="Y855"/>
      <c r="Z855"/>
    </row>
    <row r="856" spans="2:26" s="34" customFormat="1">
      <c r="B856" s="72"/>
      <c r="Q856"/>
      <c r="R856"/>
      <c r="S856"/>
      <c r="T856"/>
      <c r="U856"/>
      <c r="V856"/>
      <c r="W856"/>
      <c r="X856"/>
      <c r="Y856"/>
      <c r="Z856"/>
    </row>
    <row r="857" spans="2:26" s="34" customFormat="1">
      <c r="B857" s="72"/>
      <c r="Q857"/>
      <c r="R857"/>
      <c r="S857"/>
      <c r="T857"/>
      <c r="U857"/>
      <c r="V857"/>
      <c r="W857"/>
      <c r="X857"/>
      <c r="Y857"/>
      <c r="Z857"/>
    </row>
    <row r="858" spans="2:26" s="34" customFormat="1">
      <c r="B858" s="72"/>
      <c r="Q858"/>
      <c r="R858"/>
      <c r="S858"/>
      <c r="T858"/>
      <c r="U858"/>
      <c r="V858"/>
      <c r="W858"/>
      <c r="X858"/>
      <c r="Y858"/>
      <c r="Z858"/>
    </row>
    <row r="859" spans="2:26" s="34" customFormat="1">
      <c r="B859" s="72"/>
      <c r="Q859"/>
      <c r="R859"/>
      <c r="S859"/>
      <c r="T859"/>
      <c r="U859"/>
      <c r="V859"/>
      <c r="W859"/>
      <c r="X859"/>
      <c r="Y859"/>
      <c r="Z859"/>
    </row>
    <row r="860" spans="2:26" s="34" customFormat="1">
      <c r="B860" s="72"/>
      <c r="Q860"/>
      <c r="R860"/>
      <c r="S860"/>
      <c r="T860"/>
      <c r="U860"/>
      <c r="V860"/>
      <c r="W860"/>
      <c r="X860"/>
      <c r="Y860"/>
      <c r="Z860"/>
    </row>
    <row r="861" spans="2:26" s="34" customFormat="1">
      <c r="B861" s="72"/>
      <c r="Q861"/>
      <c r="R861"/>
      <c r="S861"/>
      <c r="T861"/>
      <c r="U861"/>
      <c r="V861"/>
      <c r="W861"/>
      <c r="X861"/>
      <c r="Y861"/>
      <c r="Z861"/>
    </row>
    <row r="862" spans="2:26" s="34" customFormat="1">
      <c r="B862" s="72"/>
      <c r="Q862"/>
      <c r="R862"/>
      <c r="S862"/>
      <c r="T862"/>
      <c r="U862"/>
      <c r="V862"/>
      <c r="W862"/>
      <c r="X862"/>
      <c r="Y862"/>
      <c r="Z862"/>
    </row>
    <row r="863" spans="2:26" s="34" customFormat="1">
      <c r="B863" s="72"/>
      <c r="Q863"/>
      <c r="R863"/>
      <c r="S863"/>
      <c r="T863"/>
      <c r="U863"/>
      <c r="V863"/>
      <c r="W863"/>
      <c r="X863"/>
      <c r="Y863"/>
      <c r="Z863"/>
    </row>
    <row r="864" spans="2:26" s="34" customFormat="1">
      <c r="B864" s="72"/>
      <c r="Q864"/>
      <c r="R864"/>
      <c r="S864"/>
      <c r="T864"/>
      <c r="U864"/>
      <c r="V864"/>
      <c r="W864"/>
      <c r="X864"/>
      <c r="Y864"/>
      <c r="Z864"/>
    </row>
    <row r="865" spans="2:26" s="34" customFormat="1">
      <c r="B865" s="72"/>
      <c r="Q865"/>
      <c r="R865"/>
      <c r="S865"/>
      <c r="T865"/>
      <c r="U865"/>
      <c r="V865"/>
      <c r="W865"/>
      <c r="X865"/>
      <c r="Y865"/>
      <c r="Z865"/>
    </row>
    <row r="866" spans="2:26" s="34" customFormat="1">
      <c r="B866" s="72"/>
      <c r="Q866"/>
      <c r="R866"/>
      <c r="S866"/>
      <c r="T866"/>
      <c r="U866"/>
      <c r="V866"/>
      <c r="W866"/>
      <c r="X866"/>
      <c r="Y866"/>
      <c r="Z866"/>
    </row>
    <row r="867" spans="2:26" s="34" customFormat="1">
      <c r="B867" s="72"/>
      <c r="Q867"/>
      <c r="R867"/>
      <c r="S867"/>
      <c r="T867"/>
      <c r="U867"/>
      <c r="V867"/>
      <c r="W867"/>
      <c r="X867"/>
      <c r="Y867"/>
      <c r="Z867"/>
    </row>
    <row r="868" spans="2:26" s="34" customFormat="1">
      <c r="B868" s="72"/>
      <c r="Q868"/>
      <c r="R868"/>
      <c r="S868"/>
      <c r="T868"/>
      <c r="U868"/>
      <c r="V868"/>
      <c r="W868"/>
      <c r="X868"/>
      <c r="Y868"/>
      <c r="Z868"/>
    </row>
    <row r="869" spans="2:26" s="34" customFormat="1">
      <c r="B869" s="72"/>
      <c r="Q869"/>
      <c r="R869"/>
      <c r="S869"/>
      <c r="T869"/>
      <c r="U869"/>
      <c r="V869"/>
      <c r="W869"/>
      <c r="X869"/>
      <c r="Y869"/>
      <c r="Z869"/>
    </row>
    <row r="870" spans="2:26" s="34" customFormat="1">
      <c r="B870" s="72"/>
      <c r="Q870"/>
      <c r="R870"/>
      <c r="S870"/>
      <c r="T870"/>
      <c r="U870"/>
      <c r="V870"/>
      <c r="W870"/>
      <c r="X870"/>
      <c r="Y870"/>
      <c r="Z870"/>
    </row>
    <row r="871" spans="2:26" s="34" customFormat="1">
      <c r="B871" s="72"/>
      <c r="Q871"/>
      <c r="R871"/>
      <c r="S871"/>
      <c r="T871"/>
      <c r="U871"/>
      <c r="V871"/>
      <c r="W871"/>
      <c r="X871"/>
      <c r="Y871"/>
      <c r="Z871"/>
    </row>
    <row r="872" spans="2:26" s="34" customFormat="1">
      <c r="B872" s="72"/>
      <c r="Q872"/>
      <c r="R872"/>
      <c r="S872"/>
      <c r="T872"/>
      <c r="U872"/>
      <c r="V872"/>
      <c r="W872"/>
      <c r="X872"/>
      <c r="Y872"/>
      <c r="Z872"/>
    </row>
    <row r="873" spans="2:26" s="34" customFormat="1">
      <c r="B873" s="72"/>
      <c r="Q873"/>
      <c r="R873"/>
      <c r="S873"/>
      <c r="T873"/>
      <c r="U873"/>
      <c r="V873"/>
      <c r="W873"/>
      <c r="X873"/>
      <c r="Y873"/>
      <c r="Z873"/>
    </row>
    <row r="874" spans="2:26" s="34" customFormat="1">
      <c r="B874" s="72"/>
      <c r="Q874"/>
      <c r="R874"/>
      <c r="S874"/>
      <c r="T874"/>
      <c r="U874"/>
      <c r="V874"/>
      <c r="W874"/>
      <c r="X874"/>
      <c r="Y874"/>
      <c r="Z874"/>
    </row>
    <row r="875" spans="2:26" s="34" customFormat="1">
      <c r="B875" s="72"/>
      <c r="Q875"/>
      <c r="R875"/>
      <c r="S875"/>
      <c r="T875"/>
      <c r="U875"/>
      <c r="V875"/>
      <c r="W875"/>
      <c r="X875"/>
      <c r="Y875"/>
      <c r="Z875"/>
    </row>
    <row r="876" spans="2:26" s="34" customFormat="1">
      <c r="B876" s="72"/>
      <c r="Q876"/>
      <c r="R876"/>
      <c r="S876"/>
      <c r="T876"/>
      <c r="U876"/>
      <c r="V876"/>
      <c r="W876"/>
      <c r="X876"/>
      <c r="Y876"/>
      <c r="Z876"/>
    </row>
    <row r="877" spans="2:26" s="34" customFormat="1">
      <c r="Q877"/>
      <c r="R877"/>
      <c r="S877"/>
      <c r="T877"/>
      <c r="U877"/>
      <c r="V877"/>
      <c r="W877"/>
      <c r="X877"/>
      <c r="Y877"/>
      <c r="Z877"/>
    </row>
    <row r="878" spans="2:26" s="34" customFormat="1">
      <c r="Q878"/>
      <c r="R878"/>
      <c r="S878"/>
      <c r="T878"/>
      <c r="U878"/>
      <c r="V878"/>
      <c r="W878"/>
      <c r="X878"/>
      <c r="Y878"/>
      <c r="Z878"/>
    </row>
    <row r="879" spans="2:26" s="34" customFormat="1">
      <c r="Q879"/>
      <c r="R879"/>
      <c r="S879"/>
      <c r="T879"/>
      <c r="U879"/>
      <c r="V879"/>
      <c r="W879"/>
      <c r="X879"/>
      <c r="Y879"/>
      <c r="Z879"/>
    </row>
    <row r="880" spans="2:26" s="34" customFormat="1">
      <c r="Q880"/>
      <c r="R880"/>
      <c r="S880"/>
      <c r="T880"/>
      <c r="U880"/>
      <c r="V880"/>
      <c r="W880"/>
      <c r="X880"/>
      <c r="Y880"/>
      <c r="Z880"/>
    </row>
    <row r="881" spans="17:26" s="34" customFormat="1">
      <c r="Q881"/>
      <c r="R881"/>
      <c r="S881"/>
      <c r="T881"/>
      <c r="U881"/>
      <c r="V881"/>
      <c r="W881"/>
      <c r="X881"/>
      <c r="Y881"/>
      <c r="Z881"/>
    </row>
    <row r="882" spans="17:26" s="34" customFormat="1">
      <c r="Q882"/>
      <c r="R882"/>
      <c r="S882"/>
      <c r="T882"/>
      <c r="U882"/>
      <c r="V882"/>
      <c r="W882"/>
      <c r="X882"/>
      <c r="Y882"/>
      <c r="Z882"/>
    </row>
    <row r="883" spans="17:26" s="34" customFormat="1">
      <c r="Q883"/>
      <c r="R883"/>
      <c r="S883"/>
      <c r="T883"/>
      <c r="U883"/>
      <c r="V883"/>
      <c r="W883"/>
      <c r="X883"/>
      <c r="Y883"/>
      <c r="Z883"/>
    </row>
    <row r="884" spans="17:26" s="34" customFormat="1">
      <c r="Q884"/>
      <c r="R884"/>
      <c r="S884"/>
      <c r="T884"/>
      <c r="U884"/>
      <c r="V884"/>
      <c r="W884"/>
      <c r="X884"/>
      <c r="Y884"/>
      <c r="Z884"/>
    </row>
    <row r="885" spans="17:26" s="34" customFormat="1">
      <c r="Q885"/>
      <c r="R885"/>
      <c r="S885"/>
      <c r="T885"/>
      <c r="U885"/>
      <c r="V885"/>
      <c r="W885"/>
      <c r="X885"/>
      <c r="Y885"/>
      <c r="Z885"/>
    </row>
    <row r="886" spans="17:26" s="34" customFormat="1">
      <c r="Q886"/>
      <c r="R886"/>
      <c r="S886"/>
      <c r="T886"/>
      <c r="U886"/>
      <c r="V886"/>
      <c r="W886"/>
      <c r="X886"/>
      <c r="Y886"/>
      <c r="Z886"/>
    </row>
  </sheetData>
  <sheetProtection algorithmName="SHA-512" hashValue="WdqPn+w2gohQXuxfcHoL8jn+4Ggv2heINrq6FDdzDQjlN4S169PPok4j6kwwz25Z1cLbm1HniyJ7qiXvaLJb3w==" saltValue="xs0fqAe38Xcn9xOVrVMByg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3" unlockedFormula="1"/>
  </ignoredError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E22:M27"/>
  <sheetViews>
    <sheetView zoomScale="80" zoomScaleNormal="80" zoomScalePageLayoutView="50" workbookViewId="0">
      <selection activeCell="Y12" sqref="Y12"/>
    </sheetView>
  </sheetViews>
  <sheetFormatPr defaultColWidth="8.85546875" defaultRowHeight="15"/>
  <cols>
    <col min="7" max="7" width="10.85546875" customWidth="1"/>
    <col min="11" max="11" width="11.85546875" customWidth="1"/>
  </cols>
  <sheetData>
    <row r="22" spans="5:13" ht="10.5" customHeight="1"/>
    <row r="23" spans="5:13" ht="143.25" customHeight="1" thickBot="1"/>
    <row r="24" spans="5:13" ht="15.75" customHeight="1">
      <c r="E24" s="200" t="s">
        <v>110</v>
      </c>
      <c r="F24" s="201"/>
      <c r="G24" s="201"/>
      <c r="H24" s="201"/>
      <c r="I24" s="201"/>
      <c r="J24" s="201"/>
      <c r="K24" s="201"/>
      <c r="L24" s="201"/>
      <c r="M24" s="202"/>
    </row>
    <row r="25" spans="5:13" ht="8.25" customHeight="1" thickBot="1">
      <c r="E25" s="73"/>
      <c r="M25" s="74"/>
    </row>
    <row r="26" spans="5:13">
      <c r="E26" s="75" t="s">
        <v>51</v>
      </c>
      <c r="F26" s="76"/>
      <c r="G26" s="76" t="s">
        <v>68</v>
      </c>
      <c r="H26" s="76"/>
      <c r="I26" s="76" t="s">
        <v>69</v>
      </c>
      <c r="J26" s="76"/>
      <c r="K26" s="76" t="s">
        <v>70</v>
      </c>
      <c r="L26" s="76"/>
      <c r="M26" s="77" t="s">
        <v>78</v>
      </c>
    </row>
    <row r="27" spans="5:13" ht="15.75" thickBot="1">
      <c r="E27" s="78">
        <f>'CALC. PM2,5'!AB11</f>
        <v>1</v>
      </c>
      <c r="F27" s="79"/>
      <c r="G27" s="79">
        <f>'CALC. PM2,5'!AD11</f>
        <v>0</v>
      </c>
      <c r="H27" s="79"/>
      <c r="I27" s="79">
        <f>'CALC. PM2,5'!AF11</f>
        <v>0</v>
      </c>
      <c r="J27" s="79"/>
      <c r="K27" s="79">
        <f>'CALC. PM2,5'!AH11</f>
        <v>0</v>
      </c>
      <c r="L27" s="79"/>
      <c r="M27" s="80">
        <f>'CALC. PM2,5'!AJ11</f>
        <v>0</v>
      </c>
    </row>
  </sheetData>
  <mergeCells count="1">
    <mergeCell ref="E24:M24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AM886"/>
  <sheetViews>
    <sheetView zoomScaleNormal="100" workbookViewId="0">
      <pane ySplit="12" topLeftCell="A13" activePane="bottomLeft" state="frozen"/>
      <selection activeCell="AG35" sqref="AG35"/>
      <selection pane="bottomLeft" activeCell="N13" sqref="N13"/>
    </sheetView>
  </sheetViews>
  <sheetFormatPr defaultColWidth="8.85546875" defaultRowHeight="15"/>
  <cols>
    <col min="1" max="1" width="19.28515625" style="34" customWidth="1"/>
    <col min="2" max="2" width="15.42578125" style="34" customWidth="1"/>
    <col min="3" max="3" width="16" style="34" customWidth="1"/>
    <col min="4" max="4" width="14.140625" style="34" hidden="1" customWidth="1"/>
    <col min="5" max="5" width="14" style="34" hidden="1" customWidth="1"/>
    <col min="6" max="6" width="12" style="34" hidden="1" customWidth="1"/>
    <col min="7" max="7" width="11.85546875" style="34" hidden="1" customWidth="1"/>
    <col min="8" max="11" width="9.140625" style="34" hidden="1" customWidth="1"/>
    <col min="12" max="12" width="12.85546875" style="34" hidden="1" customWidth="1"/>
    <col min="13" max="13" width="9.140625" style="34" hidden="1" customWidth="1"/>
    <col min="14" max="14" width="12.85546875" style="34" customWidth="1"/>
    <col min="15" max="15" width="20.85546875" style="34" customWidth="1"/>
    <col min="16" max="16" width="9.140625" style="34" hidden="1" customWidth="1"/>
    <col min="17" max="18" width="9.140625" hidden="1" customWidth="1"/>
    <col min="19" max="19" width="10.140625" hidden="1" customWidth="1"/>
    <col min="20" max="20" width="10.28515625" hidden="1" customWidth="1"/>
    <col min="21" max="22" width="12.5703125" hidden="1" customWidth="1"/>
    <col min="23" max="23" width="15.5703125" hidden="1" customWidth="1"/>
    <col min="24" max="24" width="11.140625" hidden="1" customWidth="1"/>
    <col min="25" max="26" width="9.140625" hidden="1" customWidth="1"/>
    <col min="27" max="27" width="3.42578125" customWidth="1"/>
    <col min="28" max="28" width="9.140625" customWidth="1"/>
    <col min="29" max="29" width="4.140625" customWidth="1"/>
    <col min="31" max="31" width="4.7109375" customWidth="1"/>
    <col min="32" max="32" width="13.5703125" customWidth="1"/>
    <col min="33" max="33" width="5.5703125" customWidth="1"/>
    <col min="34" max="34" width="8.42578125" customWidth="1"/>
    <col min="35" max="35" width="5.140625" customWidth="1"/>
    <col min="37" max="37" width="5" customWidth="1"/>
    <col min="39" max="39" width="7.7109375" customWidth="1"/>
  </cols>
  <sheetData>
    <row r="1" spans="1:39" ht="46.5" customHeight="1" thickBot="1">
      <c r="A1" s="183" t="s">
        <v>111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</row>
    <row r="2" spans="1:39" ht="15.75" thickBot="1">
      <c r="A2" s="33" t="s">
        <v>112</v>
      </c>
      <c r="AB2" s="184" t="s">
        <v>99</v>
      </c>
      <c r="AC2" s="185"/>
      <c r="AD2" s="185"/>
      <c r="AE2" s="185"/>
      <c r="AF2" s="185"/>
      <c r="AG2" s="185"/>
      <c r="AH2" s="186"/>
      <c r="AI2" s="187">
        <v>31</v>
      </c>
      <c r="AJ2" s="188"/>
      <c r="AK2" s="34"/>
      <c r="AL2" s="34"/>
    </row>
    <row r="3" spans="1:39" hidden="1">
      <c r="A3" s="35"/>
      <c r="B3" s="36" t="s">
        <v>51</v>
      </c>
      <c r="C3" s="36" t="s">
        <v>68</v>
      </c>
      <c r="D3" s="36" t="s">
        <v>69</v>
      </c>
      <c r="E3" s="36" t="s">
        <v>70</v>
      </c>
      <c r="F3" s="36" t="s">
        <v>78</v>
      </c>
      <c r="P3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9" ht="15" hidden="1" customHeight="1">
      <c r="A4" s="35" t="s">
        <v>56</v>
      </c>
      <c r="B4" s="38">
        <v>0</v>
      </c>
      <c r="C4" s="38">
        <v>50</v>
      </c>
      <c r="D4" s="38">
        <v>100</v>
      </c>
      <c r="E4" s="38">
        <v>150</v>
      </c>
      <c r="F4" s="38">
        <v>250</v>
      </c>
      <c r="P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9" ht="15" hidden="1" customHeight="1">
      <c r="A5" s="35" t="s">
        <v>57</v>
      </c>
      <c r="B5" s="38">
        <v>50</v>
      </c>
      <c r="C5" s="38">
        <v>100</v>
      </c>
      <c r="D5" s="38">
        <v>150</v>
      </c>
      <c r="E5" s="38">
        <v>250</v>
      </c>
      <c r="F5" s="38">
        <v>999</v>
      </c>
      <c r="P5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9" ht="15" hidden="1" customHeight="1">
      <c r="A6" s="35" t="s">
        <v>58</v>
      </c>
      <c r="B6" s="38">
        <v>0</v>
      </c>
      <c r="C6" s="38">
        <v>41</v>
      </c>
      <c r="D6" s="38">
        <v>81</v>
      </c>
      <c r="E6" s="38">
        <v>121</v>
      </c>
      <c r="F6" s="38">
        <v>201</v>
      </c>
      <c r="P6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9" ht="15" hidden="1" customHeight="1">
      <c r="A7" s="35" t="s">
        <v>59</v>
      </c>
      <c r="B7" s="38">
        <v>40</v>
      </c>
      <c r="C7" s="38">
        <v>80</v>
      </c>
      <c r="D7" s="38">
        <v>120</v>
      </c>
      <c r="E7" s="38">
        <v>200</v>
      </c>
      <c r="F7" s="38">
        <v>399</v>
      </c>
      <c r="P7" s="39"/>
      <c r="R7" s="39"/>
      <c r="S7" s="39"/>
      <c r="T7" s="39"/>
      <c r="U7" s="39"/>
      <c r="V7" s="39"/>
      <c r="W7" s="39"/>
      <c r="X7" s="39"/>
      <c r="Y7" s="3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9" ht="15" customHeight="1">
      <c r="A8" s="33" t="s">
        <v>100</v>
      </c>
      <c r="Q8" s="40"/>
      <c r="R8" s="189" t="s">
        <v>61</v>
      </c>
      <c r="S8" s="189"/>
      <c r="T8" s="189"/>
      <c r="U8" s="189"/>
      <c r="V8" s="189"/>
      <c r="W8" s="189"/>
      <c r="X8" s="189"/>
      <c r="Y8" s="189"/>
      <c r="Z8" s="18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" customHeight="1" thickBot="1">
      <c r="Q9" s="40"/>
      <c r="R9" s="189"/>
      <c r="S9" s="189"/>
      <c r="T9" s="189"/>
      <c r="U9" s="189"/>
      <c r="V9" s="189"/>
      <c r="W9" s="189"/>
      <c r="X9" s="189"/>
      <c r="Y9" s="189"/>
      <c r="Z9" s="189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" customHeight="1" thickBot="1">
      <c r="A10" s="190" t="s">
        <v>62</v>
      </c>
      <c r="B10" s="192" t="s">
        <v>63</v>
      </c>
      <c r="C10" s="192" t="s">
        <v>101</v>
      </c>
      <c r="N10" s="196" t="s">
        <v>66</v>
      </c>
      <c r="O10" s="206" t="s">
        <v>113</v>
      </c>
      <c r="Q10" s="40"/>
      <c r="R10" s="189"/>
      <c r="S10" s="189"/>
      <c r="T10" s="189"/>
      <c r="U10" s="189"/>
      <c r="V10" s="189"/>
      <c r="W10" s="189"/>
      <c r="X10" s="189"/>
      <c r="Y10" s="189"/>
      <c r="Z10" s="189"/>
      <c r="AA10" s="34"/>
      <c r="AB10" s="41" t="s">
        <v>51</v>
      </c>
      <c r="AC10" s="42"/>
      <c r="AD10" s="41" t="s">
        <v>52</v>
      </c>
      <c r="AE10" s="42"/>
      <c r="AF10" s="41" t="s">
        <v>53</v>
      </c>
      <c r="AG10" s="42"/>
      <c r="AH10" s="41" t="s">
        <v>54</v>
      </c>
      <c r="AI10" s="42"/>
      <c r="AJ10" s="41" t="s">
        <v>55</v>
      </c>
      <c r="AK10" s="42"/>
    </row>
    <row r="11" spans="1:39" ht="15.75" thickBot="1">
      <c r="A11" s="191"/>
      <c r="B11" s="193"/>
      <c r="C11" s="19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197"/>
      <c r="O11" s="207"/>
      <c r="Q11" s="40"/>
      <c r="R11" s="189"/>
      <c r="S11" s="189"/>
      <c r="T11" s="189"/>
      <c r="U11" s="189"/>
      <c r="V11" s="189"/>
      <c r="W11" s="189"/>
      <c r="X11" s="189"/>
      <c r="Y11" s="189"/>
      <c r="Z11" s="189"/>
      <c r="AA11" s="34"/>
      <c r="AB11" s="43">
        <f>R46/AI2</f>
        <v>1</v>
      </c>
      <c r="AC11" s="42"/>
      <c r="AD11" s="43">
        <f>T46/AI2</f>
        <v>0</v>
      </c>
      <c r="AE11" s="42"/>
      <c r="AF11" s="43">
        <f>V46/AI2</f>
        <v>0</v>
      </c>
      <c r="AG11" s="42"/>
      <c r="AH11" s="43">
        <f>X46/AI2</f>
        <v>0</v>
      </c>
      <c r="AI11" s="42"/>
      <c r="AJ11" s="43">
        <f>Z46/AI2</f>
        <v>0</v>
      </c>
      <c r="AK11" s="42"/>
      <c r="AL11" s="34"/>
      <c r="AM11" s="34"/>
    </row>
    <row r="12" spans="1:39" ht="15.75" thickBot="1">
      <c r="A12" s="191"/>
      <c r="B12" s="44" t="s">
        <v>71</v>
      </c>
      <c r="C12" s="44" t="s">
        <v>71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6" t="s">
        <v>72</v>
      </c>
      <c r="O12" s="208"/>
      <c r="Q12" s="37" t="s">
        <v>73</v>
      </c>
      <c r="R12" s="37" t="s">
        <v>51</v>
      </c>
      <c r="S12" s="37" t="s">
        <v>74</v>
      </c>
      <c r="T12" s="37" t="s">
        <v>68</v>
      </c>
      <c r="U12" s="37" t="s">
        <v>75</v>
      </c>
      <c r="V12" s="37" t="s">
        <v>69</v>
      </c>
      <c r="W12" s="37" t="s">
        <v>76</v>
      </c>
      <c r="X12" s="37" t="s">
        <v>70</v>
      </c>
      <c r="Y12" s="37" t="s">
        <v>77</v>
      </c>
      <c r="Z12" s="37" t="s">
        <v>78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thickBot="1">
      <c r="A13" s="47">
        <f>'CALC. O3'!A13</f>
        <v>44197</v>
      </c>
      <c r="B13" s="49">
        <f>Parâmetros!J2</f>
        <v>30</v>
      </c>
      <c r="C13" s="96">
        <f>AVERAGE(B13:B36)</f>
        <v>27.291666666666668</v>
      </c>
      <c r="D13" s="97">
        <f t="shared" ref="D13:D24" si="0">(((C13-$B$4)/($B$5-$B$4))*($B$7-$B$6))+$B$6</f>
        <v>21.833333333333336</v>
      </c>
      <c r="E13" s="98" t="str">
        <f>IF(AND(D13&lt;40.008,D13&gt;=0),"1","0")</f>
        <v>1</v>
      </c>
      <c r="F13" s="99">
        <f t="shared" ref="F13:F24" si="1">(((C13-$C$4)/($C$5-$C$4))*($C$7-$C$6))+$C$6</f>
        <v>23.287500000000001</v>
      </c>
      <c r="G13" s="98" t="str">
        <f>IF(AND(F13&lt;80.007,F13&gt;41),"1","0")</f>
        <v>0</v>
      </c>
      <c r="H13" s="99">
        <f t="shared" ref="H13:H24" si="2">(((C13-$D$4)/($D$5-$D$4))*($D$7-$D$6))+$D$6</f>
        <v>24.287500000000001</v>
      </c>
      <c r="I13" s="98" t="str">
        <f>IF(AND(H13&lt;120.007,H13&gt;81),"1","0")</f>
        <v>0</v>
      </c>
      <c r="J13" s="99">
        <f t="shared" ref="J13:J24" si="3">(((C13-$E$4)/($E$5-$E$4))*($E$7-$E$6))+$E$6</f>
        <v>24.060416666666669</v>
      </c>
      <c r="K13" s="98" t="str">
        <f>IF(AND(J13&lt;200.007,J13&gt;121),"1","0")</f>
        <v>0</v>
      </c>
      <c r="L13" s="99">
        <f t="shared" ref="L13:L24" si="4">(((C13-$F$4)/($F$5-$F$4))*($F$7-$F$6))+$F$6</f>
        <v>142.12650200267024</v>
      </c>
      <c r="M13" s="48" t="str">
        <f>IF(AND(L13&lt;399.67673,L13&gt;201),"1","0")</f>
        <v>0</v>
      </c>
      <c r="N13" s="52">
        <f t="shared" ref="N13:N24" si="5">(D13*E13)+(F13*G13)+(H13*I13)+(J13*K13)+(L13*M13)</f>
        <v>21.833333333333336</v>
      </c>
      <c r="O13" s="59">
        <v>120</v>
      </c>
      <c r="Q13" s="53" t="str">
        <f>IF(AND(N13&lt;40.5,N13&gt;=0),"1","0")</f>
        <v>1</v>
      </c>
      <c r="R13" s="53">
        <f t="shared" ref="R13:R43" si="6">Q13*1</f>
        <v>1</v>
      </c>
      <c r="S13" s="53" t="str">
        <f>IF(AND(N13&lt;80.5,N13&gt;=40.5),"1","0")</f>
        <v>0</v>
      </c>
      <c r="T13" s="53">
        <f t="shared" ref="T13:T43" si="7">S13*1</f>
        <v>0</v>
      </c>
      <c r="U13" s="53" t="str">
        <f>IF(AND(N13&lt;120.5,N13&gt;=80.5),"1","0")</f>
        <v>0</v>
      </c>
      <c r="V13" s="53">
        <f t="shared" ref="V13:V43" si="8">U13*1</f>
        <v>0</v>
      </c>
      <c r="W13" s="53" t="str">
        <f>IF(AND(N13&lt;200.5,N13&gt;=120.5),"1","0")</f>
        <v>0</v>
      </c>
      <c r="X13" s="53">
        <f t="shared" ref="X13:X43" si="9">W13*1</f>
        <v>0</v>
      </c>
      <c r="Y13" s="53" t="str">
        <f>IF(AND(N13&lt;999,N13&gt;=200.5),"1","0")</f>
        <v>0</v>
      </c>
      <c r="Z13" s="53">
        <f t="shared" ref="Z13:Z43" si="10">Y13*1</f>
        <v>0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>
      <c r="A14" s="54">
        <f>'CALC. O3'!A14</f>
        <v>44198</v>
      </c>
      <c r="B14" s="56">
        <f>Parâmetros!J3</f>
        <v>40</v>
      </c>
      <c r="C14" s="87">
        <f>AVERAGE(B37:B60)</f>
        <v>24.083333333333332</v>
      </c>
      <c r="D14" s="91">
        <f t="shared" si="0"/>
        <v>19.266666666666666</v>
      </c>
      <c r="E14" s="42" t="str">
        <f t="shared" ref="E14:E24" si="11">IF(AND(D14&lt;40.008,D14&gt;=0),"1","0")</f>
        <v>1</v>
      </c>
      <c r="F14" s="51">
        <f t="shared" si="1"/>
        <v>20.785</v>
      </c>
      <c r="G14" s="42" t="str">
        <f t="shared" ref="G14:G24" si="12">IF(AND(F14&lt;80.007,F14&gt;41),"1","0")</f>
        <v>0</v>
      </c>
      <c r="H14" s="51">
        <f t="shared" si="2"/>
        <v>21.784999999999989</v>
      </c>
      <c r="I14" s="42" t="str">
        <f t="shared" ref="I14:I24" si="13">IF(AND(H14&lt;120.007,H14&gt;81),"1","0")</f>
        <v>0</v>
      </c>
      <c r="J14" s="51">
        <f t="shared" si="3"/>
        <v>21.525833333333324</v>
      </c>
      <c r="K14" s="42" t="str">
        <f t="shared" ref="K14:K24" si="14">IF(AND(J14&lt;200.007,J14&gt;121),"1","0")</f>
        <v>0</v>
      </c>
      <c r="L14" s="51">
        <f t="shared" si="4"/>
        <v>141.27837116154873</v>
      </c>
      <c r="M14" s="55" t="str">
        <f t="shared" ref="M14:M24" si="15">IF(AND(L14&lt;399.67673,L14&gt;201),"1","0")</f>
        <v>0</v>
      </c>
      <c r="N14" s="58">
        <f t="shared" si="5"/>
        <v>19.266666666666666</v>
      </c>
      <c r="O14" s="59">
        <v>120</v>
      </c>
      <c r="Q14" s="53" t="str">
        <f t="shared" ref="Q14:Q43" si="16">IF(AND(N14&lt;40.5,N14&gt;=0),"1","0")</f>
        <v>1</v>
      </c>
      <c r="R14" s="53">
        <f t="shared" si="6"/>
        <v>1</v>
      </c>
      <c r="S14" s="53" t="str">
        <f t="shared" ref="S14:S43" si="17">IF(AND(N14&lt;80.5,N14&gt;=40.5),"1","0")</f>
        <v>0</v>
      </c>
      <c r="T14" s="53">
        <f t="shared" si="7"/>
        <v>0</v>
      </c>
      <c r="U14" s="53" t="str">
        <f t="shared" ref="U14:U43" si="18">IF(AND(N14&lt;120.5,N14&gt;=80.5),"1","0")</f>
        <v>0</v>
      </c>
      <c r="V14" s="53">
        <f t="shared" si="8"/>
        <v>0</v>
      </c>
      <c r="W14" s="53" t="str">
        <f t="shared" ref="W14:W43" si="19">IF(AND(N14&lt;200.5,N14&gt;=120.5),"1","0")</f>
        <v>0</v>
      </c>
      <c r="X14" s="53">
        <f t="shared" si="9"/>
        <v>0</v>
      </c>
      <c r="Y14" s="53" t="str">
        <f t="shared" ref="Y14:Y43" si="20">IF(AND(N14&lt;999,N14&gt;=200.5),"1","0")</f>
        <v>0</v>
      </c>
      <c r="Z14" s="53">
        <f t="shared" si="10"/>
        <v>0</v>
      </c>
      <c r="AA14" s="34"/>
      <c r="AB14" s="171" t="s">
        <v>103</v>
      </c>
      <c r="AC14" s="172"/>
      <c r="AD14" s="172"/>
      <c r="AE14" s="172"/>
      <c r="AF14" s="172"/>
      <c r="AG14" s="172"/>
      <c r="AH14" s="172"/>
      <c r="AI14" s="172"/>
      <c r="AJ14" s="172"/>
      <c r="AK14" s="172"/>
      <c r="AL14" s="173"/>
      <c r="AM14" s="34"/>
    </row>
    <row r="15" spans="1:39">
      <c r="A15" s="54">
        <f>'CALC. O3'!A15</f>
        <v>44199</v>
      </c>
      <c r="B15" s="56">
        <f>Parâmetros!J4</f>
        <v>33</v>
      </c>
      <c r="C15" s="87">
        <f>AVERAGE(B61:B84)</f>
        <v>25.333333333333332</v>
      </c>
      <c r="D15" s="91">
        <f t="shared" si="0"/>
        <v>20.266666666666666</v>
      </c>
      <c r="E15" s="42" t="str">
        <f t="shared" si="11"/>
        <v>1</v>
      </c>
      <c r="F15" s="51">
        <f t="shared" si="1"/>
        <v>21.759999999999998</v>
      </c>
      <c r="G15" s="42" t="str">
        <f t="shared" si="12"/>
        <v>0</v>
      </c>
      <c r="H15" s="51">
        <f t="shared" si="2"/>
        <v>22.759999999999998</v>
      </c>
      <c r="I15" s="42" t="str">
        <f t="shared" si="13"/>
        <v>0</v>
      </c>
      <c r="J15" s="51">
        <f t="shared" si="3"/>
        <v>22.513333333333321</v>
      </c>
      <c r="K15" s="42" t="str">
        <f t="shared" si="14"/>
        <v>0</v>
      </c>
      <c r="L15" s="51">
        <f t="shared" si="4"/>
        <v>141.60881174899868</v>
      </c>
      <c r="M15" s="55" t="str">
        <f t="shared" si="15"/>
        <v>0</v>
      </c>
      <c r="N15" s="58">
        <f t="shared" si="5"/>
        <v>20.266666666666666</v>
      </c>
      <c r="O15" s="59">
        <v>120</v>
      </c>
      <c r="Q15" s="53" t="str">
        <f t="shared" si="16"/>
        <v>1</v>
      </c>
      <c r="R15" s="53">
        <f t="shared" si="6"/>
        <v>1</v>
      </c>
      <c r="S15" s="53" t="str">
        <f t="shared" si="17"/>
        <v>0</v>
      </c>
      <c r="T15" s="53">
        <f t="shared" si="7"/>
        <v>0</v>
      </c>
      <c r="U15" s="53" t="str">
        <f t="shared" si="18"/>
        <v>0</v>
      </c>
      <c r="V15" s="53">
        <f t="shared" si="8"/>
        <v>0</v>
      </c>
      <c r="W15" s="53" t="str">
        <f t="shared" si="19"/>
        <v>0</v>
      </c>
      <c r="X15" s="53">
        <f t="shared" si="9"/>
        <v>0</v>
      </c>
      <c r="Y15" s="53" t="str">
        <f t="shared" si="20"/>
        <v>0</v>
      </c>
      <c r="Z15" s="53">
        <f t="shared" si="10"/>
        <v>0</v>
      </c>
      <c r="AA15" s="34"/>
      <c r="AB15" s="174"/>
      <c r="AC15" s="175"/>
      <c r="AD15" s="175"/>
      <c r="AE15" s="175"/>
      <c r="AF15" s="175"/>
      <c r="AG15" s="175"/>
      <c r="AH15" s="175"/>
      <c r="AI15" s="175"/>
      <c r="AJ15" s="175"/>
      <c r="AK15" s="175"/>
      <c r="AL15" s="176"/>
      <c r="AM15" s="34"/>
    </row>
    <row r="16" spans="1:39">
      <c r="A16" s="54">
        <f>'CALC. O3'!A16</f>
        <v>44200</v>
      </c>
      <c r="B16" s="56">
        <f>Parâmetros!J5</f>
        <v>35</v>
      </c>
      <c r="C16" s="87">
        <f>AVERAGE(B85:B108)</f>
        <v>21.521739130434781</v>
      </c>
      <c r="D16" s="91">
        <f t="shared" si="0"/>
        <v>17.217391304347824</v>
      </c>
      <c r="E16" s="42" t="str">
        <f t="shared" si="11"/>
        <v>1</v>
      </c>
      <c r="F16" s="51">
        <f t="shared" si="1"/>
        <v>18.786956521739128</v>
      </c>
      <c r="G16" s="42" t="str">
        <f t="shared" si="12"/>
        <v>0</v>
      </c>
      <c r="H16" s="51">
        <f t="shared" si="2"/>
        <v>19.786956521739128</v>
      </c>
      <c r="I16" s="42" t="str">
        <f t="shared" si="13"/>
        <v>0</v>
      </c>
      <c r="J16" s="51">
        <f t="shared" si="3"/>
        <v>19.502173913043478</v>
      </c>
      <c r="K16" s="42" t="str">
        <f t="shared" si="14"/>
        <v>0</v>
      </c>
      <c r="L16" s="51">
        <f t="shared" si="4"/>
        <v>140.60120740697741</v>
      </c>
      <c r="M16" s="55" t="str">
        <f t="shared" si="15"/>
        <v>0</v>
      </c>
      <c r="N16" s="58">
        <f t="shared" si="5"/>
        <v>17.217391304347824</v>
      </c>
      <c r="O16" s="59">
        <v>120</v>
      </c>
      <c r="Q16" s="53" t="str">
        <f t="shared" si="16"/>
        <v>1</v>
      </c>
      <c r="R16" s="53">
        <f t="shared" si="6"/>
        <v>1</v>
      </c>
      <c r="S16" s="53" t="str">
        <f t="shared" si="17"/>
        <v>0</v>
      </c>
      <c r="T16" s="53">
        <f t="shared" si="7"/>
        <v>0</v>
      </c>
      <c r="U16" s="53" t="str">
        <f t="shared" si="18"/>
        <v>0</v>
      </c>
      <c r="V16" s="53">
        <f t="shared" si="8"/>
        <v>0</v>
      </c>
      <c r="W16" s="53" t="str">
        <f t="shared" si="19"/>
        <v>0</v>
      </c>
      <c r="X16" s="53">
        <f t="shared" si="9"/>
        <v>0</v>
      </c>
      <c r="Y16" s="53" t="str">
        <f t="shared" si="20"/>
        <v>0</v>
      </c>
      <c r="Z16" s="53">
        <f t="shared" si="10"/>
        <v>0</v>
      </c>
      <c r="AA16" s="34"/>
      <c r="AB16" s="174"/>
      <c r="AC16" s="175"/>
      <c r="AD16" s="175"/>
      <c r="AE16" s="175"/>
      <c r="AF16" s="175"/>
      <c r="AG16" s="175"/>
      <c r="AH16" s="175"/>
      <c r="AI16" s="175"/>
      <c r="AJ16" s="175"/>
      <c r="AK16" s="175"/>
      <c r="AL16" s="176"/>
      <c r="AM16" s="34"/>
    </row>
    <row r="17" spans="1:39">
      <c r="A17" s="54">
        <f>'CALC. O3'!A17</f>
        <v>44201</v>
      </c>
      <c r="B17" s="56">
        <f>Parâmetros!J6</f>
        <v>46</v>
      </c>
      <c r="C17" s="87">
        <f>AVERAGE(B109:B132)</f>
        <v>14.409090909090908</v>
      </c>
      <c r="D17" s="91">
        <f t="shared" si="0"/>
        <v>11.527272727272726</v>
      </c>
      <c r="E17" s="42" t="str">
        <f t="shared" si="11"/>
        <v>1</v>
      </c>
      <c r="F17" s="51">
        <f t="shared" si="1"/>
        <v>13.239090909090905</v>
      </c>
      <c r="G17" s="42" t="str">
        <f t="shared" si="12"/>
        <v>0</v>
      </c>
      <c r="H17" s="51">
        <f t="shared" si="2"/>
        <v>14.239090909090905</v>
      </c>
      <c r="I17" s="42" t="str">
        <f t="shared" si="13"/>
        <v>0</v>
      </c>
      <c r="J17" s="51">
        <f t="shared" si="3"/>
        <v>13.883181818181811</v>
      </c>
      <c r="K17" s="42" t="str">
        <f t="shared" si="14"/>
        <v>0</v>
      </c>
      <c r="L17" s="51">
        <f t="shared" si="4"/>
        <v>138.72096128170895</v>
      </c>
      <c r="M17" s="55" t="str">
        <f t="shared" si="15"/>
        <v>0</v>
      </c>
      <c r="N17" s="58">
        <f t="shared" si="5"/>
        <v>11.527272727272726</v>
      </c>
      <c r="O17" s="59">
        <v>120</v>
      </c>
      <c r="Q17" s="53" t="str">
        <f t="shared" si="16"/>
        <v>1</v>
      </c>
      <c r="R17" s="53">
        <f t="shared" si="6"/>
        <v>1</v>
      </c>
      <c r="S17" s="53" t="str">
        <f t="shared" si="17"/>
        <v>0</v>
      </c>
      <c r="T17" s="53">
        <f t="shared" si="7"/>
        <v>0</v>
      </c>
      <c r="U17" s="53" t="str">
        <f t="shared" si="18"/>
        <v>0</v>
      </c>
      <c r="V17" s="53">
        <f t="shared" si="8"/>
        <v>0</v>
      </c>
      <c r="W17" s="53" t="str">
        <f t="shared" si="19"/>
        <v>0</v>
      </c>
      <c r="X17" s="53">
        <f t="shared" si="9"/>
        <v>0</v>
      </c>
      <c r="Y17" s="53" t="str">
        <f t="shared" si="20"/>
        <v>0</v>
      </c>
      <c r="Z17" s="53">
        <f t="shared" si="10"/>
        <v>0</v>
      </c>
      <c r="AA17" s="34"/>
      <c r="AB17" s="174"/>
      <c r="AC17" s="175"/>
      <c r="AD17" s="175"/>
      <c r="AE17" s="175"/>
      <c r="AF17" s="175"/>
      <c r="AG17" s="175"/>
      <c r="AH17" s="175"/>
      <c r="AI17" s="175"/>
      <c r="AJ17" s="175"/>
      <c r="AK17" s="175"/>
      <c r="AL17" s="176"/>
      <c r="AM17" s="34"/>
    </row>
    <row r="18" spans="1:39">
      <c r="A18" s="54">
        <f>'CALC. O3'!A18</f>
        <v>44202</v>
      </c>
      <c r="B18" s="56">
        <f>Parâmetros!J7</f>
        <v>33</v>
      </c>
      <c r="C18" s="133"/>
      <c r="D18" s="134"/>
      <c r="E18" s="135"/>
      <c r="F18" s="136"/>
      <c r="G18" s="135"/>
      <c r="H18" s="136"/>
      <c r="I18" s="135"/>
      <c r="J18" s="136"/>
      <c r="K18" s="135"/>
      <c r="L18" s="136"/>
      <c r="M18" s="137"/>
      <c r="N18" s="132"/>
      <c r="O18" s="59">
        <v>120</v>
      </c>
      <c r="Q18" s="53" t="str">
        <f t="shared" si="16"/>
        <v>1</v>
      </c>
      <c r="R18" s="53">
        <f t="shared" si="6"/>
        <v>1</v>
      </c>
      <c r="S18" s="53" t="str">
        <f t="shared" si="17"/>
        <v>0</v>
      </c>
      <c r="T18" s="53">
        <f t="shared" si="7"/>
        <v>0</v>
      </c>
      <c r="U18" s="53" t="str">
        <f t="shared" si="18"/>
        <v>0</v>
      </c>
      <c r="V18" s="53">
        <f t="shared" si="8"/>
        <v>0</v>
      </c>
      <c r="W18" s="53" t="str">
        <f t="shared" si="19"/>
        <v>0</v>
      </c>
      <c r="X18" s="53">
        <f t="shared" si="9"/>
        <v>0</v>
      </c>
      <c r="Y18" s="53" t="str">
        <f t="shared" si="20"/>
        <v>0</v>
      </c>
      <c r="Z18" s="53">
        <f t="shared" si="10"/>
        <v>0</v>
      </c>
      <c r="AA18" s="34"/>
      <c r="AB18" s="174"/>
      <c r="AC18" s="175"/>
      <c r="AD18" s="175"/>
      <c r="AE18" s="175"/>
      <c r="AF18" s="175"/>
      <c r="AG18" s="175"/>
      <c r="AH18" s="175"/>
      <c r="AI18" s="175"/>
      <c r="AJ18" s="175"/>
      <c r="AK18" s="175"/>
      <c r="AL18" s="176"/>
      <c r="AM18" s="34"/>
    </row>
    <row r="19" spans="1:39" ht="15.75" thickBot="1">
      <c r="A19" s="54">
        <f>'CALC. O3'!A19</f>
        <v>44203</v>
      </c>
      <c r="B19" s="56">
        <f>Parâmetros!J8</f>
        <v>28</v>
      </c>
      <c r="C19" s="133"/>
      <c r="D19" s="134"/>
      <c r="E19" s="135"/>
      <c r="F19" s="136"/>
      <c r="G19" s="135"/>
      <c r="H19" s="136"/>
      <c r="I19" s="135"/>
      <c r="J19" s="136"/>
      <c r="K19" s="135"/>
      <c r="L19" s="136"/>
      <c r="M19" s="137"/>
      <c r="N19" s="132"/>
      <c r="O19" s="59">
        <v>120</v>
      </c>
      <c r="Q19" s="53" t="str">
        <f t="shared" si="16"/>
        <v>1</v>
      </c>
      <c r="R19" s="53">
        <f t="shared" si="6"/>
        <v>1</v>
      </c>
      <c r="S19" s="53" t="str">
        <f t="shared" si="17"/>
        <v>0</v>
      </c>
      <c r="T19" s="53">
        <f t="shared" si="7"/>
        <v>0</v>
      </c>
      <c r="U19" s="53" t="str">
        <f t="shared" si="18"/>
        <v>0</v>
      </c>
      <c r="V19" s="53">
        <f t="shared" si="8"/>
        <v>0</v>
      </c>
      <c r="W19" s="53" t="str">
        <f t="shared" si="19"/>
        <v>0</v>
      </c>
      <c r="X19" s="53">
        <f t="shared" si="9"/>
        <v>0</v>
      </c>
      <c r="Y19" s="53" t="str">
        <f t="shared" si="20"/>
        <v>0</v>
      </c>
      <c r="Z19" s="53">
        <f t="shared" si="10"/>
        <v>0</v>
      </c>
      <c r="AA19" s="34"/>
      <c r="AB19" s="177"/>
      <c r="AC19" s="178"/>
      <c r="AD19" s="178"/>
      <c r="AE19" s="178"/>
      <c r="AF19" s="178"/>
      <c r="AG19" s="178"/>
      <c r="AH19" s="178"/>
      <c r="AI19" s="178"/>
      <c r="AJ19" s="178"/>
      <c r="AK19" s="178"/>
      <c r="AL19" s="179"/>
      <c r="AM19" s="34"/>
    </row>
    <row r="20" spans="1:39" ht="15.75" thickBot="1">
      <c r="A20" s="54">
        <f>'CALC. O3'!A20</f>
        <v>44204</v>
      </c>
      <c r="B20" s="56">
        <f>Parâmetros!J9</f>
        <v>26</v>
      </c>
      <c r="C20" s="87">
        <f>AVERAGE(B181:B204)</f>
        <v>23.444444444444443</v>
      </c>
      <c r="D20" s="91">
        <f t="shared" si="0"/>
        <v>18.755555555555553</v>
      </c>
      <c r="E20" s="42" t="str">
        <f t="shared" si="11"/>
        <v>1</v>
      </c>
      <c r="F20" s="51">
        <f t="shared" si="1"/>
        <v>20.286666666666669</v>
      </c>
      <c r="G20" s="42" t="str">
        <f t="shared" si="12"/>
        <v>0</v>
      </c>
      <c r="H20" s="51">
        <f t="shared" si="2"/>
        <v>21.286666666666669</v>
      </c>
      <c r="I20" s="42" t="str">
        <f t="shared" si="13"/>
        <v>0</v>
      </c>
      <c r="J20" s="51">
        <f t="shared" si="3"/>
        <v>21.021111111111111</v>
      </c>
      <c r="K20" s="42" t="str">
        <f t="shared" si="14"/>
        <v>0</v>
      </c>
      <c r="L20" s="51">
        <f t="shared" si="4"/>
        <v>141.10947930574099</v>
      </c>
      <c r="M20" s="55" t="str">
        <f t="shared" si="15"/>
        <v>0</v>
      </c>
      <c r="N20" s="58">
        <f t="shared" si="5"/>
        <v>18.755555555555553</v>
      </c>
      <c r="O20" s="59">
        <v>120</v>
      </c>
      <c r="Q20" s="53" t="str">
        <f t="shared" si="16"/>
        <v>1</v>
      </c>
      <c r="R20" s="53">
        <f t="shared" si="6"/>
        <v>1</v>
      </c>
      <c r="S20" s="53" t="str">
        <f t="shared" si="17"/>
        <v>0</v>
      </c>
      <c r="T20" s="53">
        <f t="shared" si="7"/>
        <v>0</v>
      </c>
      <c r="U20" s="53" t="str">
        <f t="shared" si="18"/>
        <v>0</v>
      </c>
      <c r="V20" s="53">
        <f t="shared" si="8"/>
        <v>0</v>
      </c>
      <c r="W20" s="53" t="str">
        <f t="shared" si="19"/>
        <v>0</v>
      </c>
      <c r="X20" s="53">
        <f t="shared" si="9"/>
        <v>0</v>
      </c>
      <c r="Y20" s="53" t="str">
        <f t="shared" si="20"/>
        <v>0</v>
      </c>
      <c r="Z20" s="53">
        <f t="shared" si="10"/>
        <v>0</v>
      </c>
      <c r="AA20" s="34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34"/>
    </row>
    <row r="21" spans="1:39" ht="15.75" customHeight="1" thickBot="1">
      <c r="A21" s="54">
        <f>'CALC. O3'!A21</f>
        <v>44205</v>
      </c>
      <c r="B21" s="56">
        <f>Parâmetros!J10</f>
        <v>26</v>
      </c>
      <c r="C21" s="133"/>
      <c r="D21" s="134"/>
      <c r="E21" s="135"/>
      <c r="F21" s="136"/>
      <c r="G21" s="135"/>
      <c r="H21" s="136"/>
      <c r="I21" s="135"/>
      <c r="J21" s="136"/>
      <c r="K21" s="135"/>
      <c r="L21" s="136"/>
      <c r="M21" s="137"/>
      <c r="N21" s="132"/>
      <c r="O21" s="59">
        <v>120</v>
      </c>
      <c r="Q21" s="53" t="str">
        <f t="shared" si="16"/>
        <v>1</v>
      </c>
      <c r="R21" s="53">
        <f t="shared" si="6"/>
        <v>1</v>
      </c>
      <c r="S21" s="53" t="str">
        <f t="shared" si="17"/>
        <v>0</v>
      </c>
      <c r="T21" s="53">
        <f t="shared" si="7"/>
        <v>0</v>
      </c>
      <c r="U21" s="53" t="str">
        <f t="shared" si="18"/>
        <v>0</v>
      </c>
      <c r="V21" s="53">
        <f t="shared" si="8"/>
        <v>0</v>
      </c>
      <c r="W21" s="53" t="str">
        <f t="shared" si="19"/>
        <v>0</v>
      </c>
      <c r="X21" s="53">
        <f t="shared" si="9"/>
        <v>0</v>
      </c>
      <c r="Y21" s="53" t="str">
        <f t="shared" si="20"/>
        <v>0</v>
      </c>
      <c r="Z21" s="53">
        <f t="shared" si="10"/>
        <v>0</v>
      </c>
      <c r="AA21" s="34"/>
      <c r="AB21" s="180" t="s">
        <v>80</v>
      </c>
      <c r="AC21" s="181"/>
      <c r="AD21" s="181"/>
      <c r="AE21" s="181"/>
      <c r="AF21" s="181"/>
      <c r="AG21" s="181"/>
      <c r="AH21" s="181"/>
      <c r="AI21" s="181"/>
      <c r="AJ21" s="181"/>
      <c r="AK21" s="181"/>
      <c r="AL21" s="182"/>
      <c r="AM21" s="34"/>
    </row>
    <row r="22" spans="1:39">
      <c r="A22" s="54">
        <f>'CALC. O3'!A22</f>
        <v>44206</v>
      </c>
      <c r="B22" s="56">
        <f>Parâmetros!J11</f>
        <v>28</v>
      </c>
      <c r="C22" s="133"/>
      <c r="D22" s="134"/>
      <c r="E22" s="135"/>
      <c r="F22" s="136"/>
      <c r="G22" s="135"/>
      <c r="H22" s="136"/>
      <c r="I22" s="135"/>
      <c r="J22" s="136"/>
      <c r="K22" s="135"/>
      <c r="L22" s="136"/>
      <c r="M22" s="137"/>
      <c r="N22" s="132"/>
      <c r="O22" s="59">
        <v>120</v>
      </c>
      <c r="Q22" s="53" t="str">
        <f t="shared" si="16"/>
        <v>1</v>
      </c>
      <c r="R22" s="53">
        <f t="shared" si="6"/>
        <v>1</v>
      </c>
      <c r="S22" s="53" t="str">
        <f t="shared" si="17"/>
        <v>0</v>
      </c>
      <c r="T22" s="53">
        <f t="shared" si="7"/>
        <v>0</v>
      </c>
      <c r="U22" s="53" t="str">
        <f t="shared" si="18"/>
        <v>0</v>
      </c>
      <c r="V22" s="53">
        <f t="shared" si="8"/>
        <v>0</v>
      </c>
      <c r="W22" s="53" t="str">
        <f t="shared" si="19"/>
        <v>0</v>
      </c>
      <c r="X22" s="53">
        <f t="shared" si="9"/>
        <v>0</v>
      </c>
      <c r="Y22" s="53" t="str">
        <f t="shared" si="20"/>
        <v>0</v>
      </c>
      <c r="Z22" s="53">
        <f t="shared" si="10"/>
        <v>0</v>
      </c>
      <c r="AA22" s="34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34"/>
    </row>
    <row r="23" spans="1:39">
      <c r="A23" s="54">
        <f>'CALC. O3'!A23</f>
        <v>44207</v>
      </c>
      <c r="B23" s="56">
        <f>Parâmetros!J12</f>
        <v>24</v>
      </c>
      <c r="C23" s="87">
        <f>AVERAGE(B253:B276)</f>
        <v>15.363636363636363</v>
      </c>
      <c r="D23" s="91">
        <f t="shared" si="0"/>
        <v>12.290909090909089</v>
      </c>
      <c r="E23" s="42" t="str">
        <f t="shared" si="11"/>
        <v>1</v>
      </c>
      <c r="F23" s="51">
        <f t="shared" si="1"/>
        <v>13.983636363636357</v>
      </c>
      <c r="G23" s="42" t="str">
        <f t="shared" si="12"/>
        <v>0</v>
      </c>
      <c r="H23" s="51">
        <f t="shared" si="2"/>
        <v>14.983636363636364</v>
      </c>
      <c r="I23" s="42" t="str">
        <f t="shared" si="13"/>
        <v>0</v>
      </c>
      <c r="J23" s="51">
        <f t="shared" si="3"/>
        <v>14.637272727272745</v>
      </c>
      <c r="K23" s="42" t="str">
        <f t="shared" si="14"/>
        <v>0</v>
      </c>
      <c r="L23" s="51">
        <f t="shared" si="4"/>
        <v>138.97329773030708</v>
      </c>
      <c r="M23" s="55" t="str">
        <f t="shared" si="15"/>
        <v>0</v>
      </c>
      <c r="N23" s="58">
        <f t="shared" si="5"/>
        <v>12.290909090909089</v>
      </c>
      <c r="O23" s="59">
        <v>120</v>
      </c>
      <c r="Q23" s="53" t="str">
        <f t="shared" si="16"/>
        <v>1</v>
      </c>
      <c r="R23" s="53">
        <f t="shared" si="6"/>
        <v>1</v>
      </c>
      <c r="S23" s="53" t="str">
        <f t="shared" si="17"/>
        <v>0</v>
      </c>
      <c r="T23" s="53">
        <f t="shared" si="7"/>
        <v>0</v>
      </c>
      <c r="U23" s="53" t="str">
        <f t="shared" si="18"/>
        <v>0</v>
      </c>
      <c r="V23" s="53">
        <f t="shared" si="8"/>
        <v>0</v>
      </c>
      <c r="W23" s="53" t="str">
        <f t="shared" si="19"/>
        <v>0</v>
      </c>
      <c r="X23" s="53">
        <f t="shared" si="9"/>
        <v>0</v>
      </c>
      <c r="Y23" s="53" t="str">
        <f t="shared" si="20"/>
        <v>0</v>
      </c>
      <c r="Z23" s="53">
        <f t="shared" si="10"/>
        <v>0</v>
      </c>
      <c r="AA23" s="34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34"/>
    </row>
    <row r="24" spans="1:39">
      <c r="A24" s="54">
        <f>'CALC. O3'!A24</f>
        <v>44208</v>
      </c>
      <c r="B24" s="56">
        <f>Parâmetros!J13</f>
        <v>25</v>
      </c>
      <c r="C24" s="87">
        <f>AVERAGE(B277:B300)</f>
        <v>14.461538461538462</v>
      </c>
      <c r="D24" s="91">
        <f t="shared" si="0"/>
        <v>11.569230769230769</v>
      </c>
      <c r="E24" s="42" t="str">
        <f t="shared" si="11"/>
        <v>1</v>
      </c>
      <c r="F24" s="51">
        <f t="shared" si="1"/>
        <v>13.279999999999998</v>
      </c>
      <c r="G24" s="42" t="str">
        <f t="shared" si="12"/>
        <v>0</v>
      </c>
      <c r="H24" s="51">
        <f t="shared" si="2"/>
        <v>14.280000000000001</v>
      </c>
      <c r="I24" s="42" t="str">
        <f t="shared" si="13"/>
        <v>0</v>
      </c>
      <c r="J24" s="51">
        <f t="shared" si="3"/>
        <v>13.924615384615379</v>
      </c>
      <c r="K24" s="42" t="str">
        <f t="shared" si="14"/>
        <v>0</v>
      </c>
      <c r="L24" s="51">
        <f t="shared" si="4"/>
        <v>138.73482592174182</v>
      </c>
      <c r="M24" s="55" t="str">
        <f t="shared" si="15"/>
        <v>0</v>
      </c>
      <c r="N24" s="58">
        <f t="shared" si="5"/>
        <v>11.569230769230769</v>
      </c>
      <c r="O24" s="59">
        <v>120</v>
      </c>
      <c r="Q24" s="53" t="str">
        <f t="shared" si="16"/>
        <v>1</v>
      </c>
      <c r="R24" s="53">
        <f t="shared" si="6"/>
        <v>1</v>
      </c>
      <c r="S24" s="53" t="str">
        <f t="shared" si="17"/>
        <v>0</v>
      </c>
      <c r="T24" s="53">
        <f t="shared" si="7"/>
        <v>0</v>
      </c>
      <c r="U24" s="53" t="str">
        <f t="shared" si="18"/>
        <v>0</v>
      </c>
      <c r="V24" s="53">
        <f t="shared" si="8"/>
        <v>0</v>
      </c>
      <c r="W24" s="53" t="str">
        <f t="shared" si="19"/>
        <v>0</v>
      </c>
      <c r="X24" s="53">
        <f t="shared" si="9"/>
        <v>0</v>
      </c>
      <c r="Y24" s="53" t="str">
        <f t="shared" si="20"/>
        <v>0</v>
      </c>
      <c r="Z24" s="53">
        <f t="shared" si="10"/>
        <v>0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>
      <c r="A25" s="54">
        <f>'CALC. O3'!A25</f>
        <v>44209</v>
      </c>
      <c r="B25" s="56">
        <f>Parâmetros!J14</f>
        <v>14</v>
      </c>
      <c r="C25" s="87"/>
      <c r="D25" s="91"/>
      <c r="E25" s="42"/>
      <c r="F25" s="51"/>
      <c r="G25" s="42"/>
      <c r="H25" s="51"/>
      <c r="I25" s="42"/>
      <c r="J25" s="51"/>
      <c r="K25" s="42"/>
      <c r="L25" s="51"/>
      <c r="M25" s="55"/>
      <c r="N25" s="58"/>
      <c r="O25" s="59">
        <v>120</v>
      </c>
      <c r="Q25" s="53" t="str">
        <f t="shared" si="16"/>
        <v>1</v>
      </c>
      <c r="R25" s="53">
        <f t="shared" si="6"/>
        <v>1</v>
      </c>
      <c r="S25" s="53" t="str">
        <f t="shared" si="17"/>
        <v>0</v>
      </c>
      <c r="T25" s="53">
        <f t="shared" si="7"/>
        <v>0</v>
      </c>
      <c r="U25" s="53" t="str">
        <f t="shared" si="18"/>
        <v>0</v>
      </c>
      <c r="V25" s="53">
        <f t="shared" si="8"/>
        <v>0</v>
      </c>
      <c r="W25" s="53" t="str">
        <f t="shared" si="19"/>
        <v>0</v>
      </c>
      <c r="X25" s="53">
        <f t="shared" si="9"/>
        <v>0</v>
      </c>
      <c r="Y25" s="53" t="str">
        <f t="shared" si="20"/>
        <v>0</v>
      </c>
      <c r="Z25" s="53">
        <f t="shared" si="10"/>
        <v>0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</row>
    <row r="26" spans="1:39">
      <c r="A26" s="54">
        <f>'CALC. O3'!A26</f>
        <v>44210</v>
      </c>
      <c r="B26" s="56">
        <f>Parâmetros!J15</f>
        <v>24</v>
      </c>
      <c r="C26" s="87"/>
      <c r="D26" s="91"/>
      <c r="E26" s="42"/>
      <c r="F26" s="51"/>
      <c r="G26" s="42"/>
      <c r="H26" s="51"/>
      <c r="I26" s="42"/>
      <c r="J26" s="51"/>
      <c r="K26" s="42"/>
      <c r="L26" s="51"/>
      <c r="M26" s="55"/>
      <c r="N26" s="58"/>
      <c r="O26" s="59">
        <v>120</v>
      </c>
      <c r="Q26" s="53" t="str">
        <f t="shared" si="16"/>
        <v>1</v>
      </c>
      <c r="R26" s="53">
        <f t="shared" si="6"/>
        <v>1</v>
      </c>
      <c r="S26" s="53" t="str">
        <f t="shared" si="17"/>
        <v>0</v>
      </c>
      <c r="T26" s="53">
        <f t="shared" si="7"/>
        <v>0</v>
      </c>
      <c r="U26" s="53" t="str">
        <f t="shared" si="18"/>
        <v>0</v>
      </c>
      <c r="V26" s="53">
        <f t="shared" si="8"/>
        <v>0</v>
      </c>
      <c r="W26" s="53" t="str">
        <f t="shared" si="19"/>
        <v>0</v>
      </c>
      <c r="X26" s="53">
        <f t="shared" si="9"/>
        <v>0</v>
      </c>
      <c r="Y26" s="53" t="str">
        <f t="shared" si="20"/>
        <v>0</v>
      </c>
      <c r="Z26" s="53">
        <f t="shared" si="10"/>
        <v>0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</row>
    <row r="27" spans="1:39">
      <c r="A27" s="54">
        <f>'CALC. O3'!A27</f>
        <v>44211</v>
      </c>
      <c r="B27" s="56">
        <f>Parâmetros!J16</f>
        <v>18</v>
      </c>
      <c r="C27" s="87"/>
      <c r="D27" s="91"/>
      <c r="E27" s="42"/>
      <c r="F27" s="51"/>
      <c r="G27" s="42"/>
      <c r="H27" s="51"/>
      <c r="I27" s="42"/>
      <c r="J27" s="51"/>
      <c r="K27" s="42"/>
      <c r="L27" s="51"/>
      <c r="M27" s="55"/>
      <c r="N27" s="58"/>
      <c r="O27" s="59">
        <v>120</v>
      </c>
      <c r="Q27" s="53" t="str">
        <f t="shared" si="16"/>
        <v>1</v>
      </c>
      <c r="R27" s="53">
        <f t="shared" si="6"/>
        <v>1</v>
      </c>
      <c r="S27" s="53" t="str">
        <f t="shared" si="17"/>
        <v>0</v>
      </c>
      <c r="T27" s="53">
        <f t="shared" si="7"/>
        <v>0</v>
      </c>
      <c r="U27" s="53" t="str">
        <f t="shared" si="18"/>
        <v>0</v>
      </c>
      <c r="V27" s="53">
        <f t="shared" si="8"/>
        <v>0</v>
      </c>
      <c r="W27" s="53" t="str">
        <f t="shared" si="19"/>
        <v>0</v>
      </c>
      <c r="X27" s="53">
        <f t="shared" si="9"/>
        <v>0</v>
      </c>
      <c r="Y27" s="53" t="str">
        <f t="shared" si="20"/>
        <v>0</v>
      </c>
      <c r="Z27" s="53">
        <f t="shared" si="10"/>
        <v>0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</row>
    <row r="28" spans="1:39">
      <c r="A28" s="54">
        <f>'CALC. O3'!A28</f>
        <v>44212</v>
      </c>
      <c r="B28" s="56">
        <f>Parâmetros!J17</f>
        <v>26</v>
      </c>
      <c r="C28" s="133"/>
      <c r="D28" s="134"/>
      <c r="E28" s="135"/>
      <c r="F28" s="136"/>
      <c r="G28" s="135"/>
      <c r="H28" s="136"/>
      <c r="I28" s="135"/>
      <c r="J28" s="136"/>
      <c r="K28" s="135"/>
      <c r="L28" s="136"/>
      <c r="M28" s="137"/>
      <c r="N28" s="132"/>
      <c r="O28" s="59">
        <v>120</v>
      </c>
      <c r="Q28" s="53" t="str">
        <f t="shared" si="16"/>
        <v>1</v>
      </c>
      <c r="R28" s="53">
        <f t="shared" si="6"/>
        <v>1</v>
      </c>
      <c r="S28" s="53" t="str">
        <f t="shared" si="17"/>
        <v>0</v>
      </c>
      <c r="T28" s="53">
        <f t="shared" si="7"/>
        <v>0</v>
      </c>
      <c r="U28" s="53" t="str">
        <f t="shared" si="18"/>
        <v>0</v>
      </c>
      <c r="V28" s="53">
        <f t="shared" si="8"/>
        <v>0</v>
      </c>
      <c r="W28" s="53" t="str">
        <f t="shared" si="19"/>
        <v>0</v>
      </c>
      <c r="X28" s="53">
        <f t="shared" si="9"/>
        <v>0</v>
      </c>
      <c r="Y28" s="53" t="str">
        <f t="shared" si="20"/>
        <v>0</v>
      </c>
      <c r="Z28" s="53">
        <f t="shared" si="10"/>
        <v>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</row>
    <row r="29" spans="1:39">
      <c r="A29" s="54">
        <f>'CALC. O3'!A29</f>
        <v>44213</v>
      </c>
      <c r="B29" s="56">
        <f>Parâmetros!J18</f>
        <v>20</v>
      </c>
      <c r="C29" s="133"/>
      <c r="D29" s="134"/>
      <c r="E29" s="135"/>
      <c r="F29" s="136"/>
      <c r="G29" s="135"/>
      <c r="H29" s="136"/>
      <c r="I29" s="135"/>
      <c r="J29" s="136"/>
      <c r="K29" s="135"/>
      <c r="L29" s="136"/>
      <c r="M29" s="137"/>
      <c r="N29" s="132"/>
      <c r="O29" s="59">
        <v>120</v>
      </c>
      <c r="Q29" s="53" t="str">
        <f t="shared" si="16"/>
        <v>1</v>
      </c>
      <c r="R29" s="53">
        <f t="shared" si="6"/>
        <v>1</v>
      </c>
      <c r="S29" s="53" t="str">
        <f t="shared" si="17"/>
        <v>0</v>
      </c>
      <c r="T29" s="53">
        <f t="shared" si="7"/>
        <v>0</v>
      </c>
      <c r="U29" s="53" t="str">
        <f t="shared" si="18"/>
        <v>0</v>
      </c>
      <c r="V29" s="53">
        <f t="shared" si="8"/>
        <v>0</v>
      </c>
      <c r="W29" s="53" t="str">
        <f t="shared" si="19"/>
        <v>0</v>
      </c>
      <c r="X29" s="53">
        <f t="shared" si="9"/>
        <v>0</v>
      </c>
      <c r="Y29" s="53" t="str">
        <f t="shared" si="20"/>
        <v>0</v>
      </c>
      <c r="Z29" s="53">
        <f t="shared" si="10"/>
        <v>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</row>
    <row r="30" spans="1:39">
      <c r="A30" s="54">
        <f>'CALC. O3'!A30</f>
        <v>44214</v>
      </c>
      <c r="B30" s="56">
        <f>Parâmetros!J19</f>
        <v>21</v>
      </c>
      <c r="C30" s="87"/>
      <c r="D30" s="91"/>
      <c r="E30" s="42"/>
      <c r="F30" s="51"/>
      <c r="G30" s="42"/>
      <c r="H30" s="51"/>
      <c r="I30" s="42"/>
      <c r="J30" s="51"/>
      <c r="K30" s="42"/>
      <c r="L30" s="51"/>
      <c r="M30" s="55"/>
      <c r="N30" s="58"/>
      <c r="O30" s="59">
        <v>120</v>
      </c>
      <c r="Q30" s="53" t="str">
        <f t="shared" si="16"/>
        <v>1</v>
      </c>
      <c r="R30" s="53">
        <f t="shared" si="6"/>
        <v>1</v>
      </c>
      <c r="S30" s="53" t="str">
        <f t="shared" si="17"/>
        <v>0</v>
      </c>
      <c r="T30" s="53">
        <f t="shared" si="7"/>
        <v>0</v>
      </c>
      <c r="U30" s="53" t="str">
        <f t="shared" si="18"/>
        <v>0</v>
      </c>
      <c r="V30" s="53">
        <f t="shared" si="8"/>
        <v>0</v>
      </c>
      <c r="W30" s="53" t="str">
        <f t="shared" si="19"/>
        <v>0</v>
      </c>
      <c r="X30" s="53">
        <f t="shared" si="9"/>
        <v>0</v>
      </c>
      <c r="Y30" s="53" t="str">
        <f t="shared" si="20"/>
        <v>0</v>
      </c>
      <c r="Z30" s="53">
        <f t="shared" si="10"/>
        <v>0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</row>
    <row r="31" spans="1:39">
      <c r="A31" s="54">
        <f>'CALC. O3'!A31</f>
        <v>44215</v>
      </c>
      <c r="B31" s="56">
        <f>Parâmetros!J20</f>
        <v>26</v>
      </c>
      <c r="C31" s="87"/>
      <c r="D31" s="91"/>
      <c r="E31" s="42"/>
      <c r="F31" s="51"/>
      <c r="G31" s="42"/>
      <c r="H31" s="51"/>
      <c r="I31" s="42"/>
      <c r="J31" s="51"/>
      <c r="K31" s="42"/>
      <c r="L31" s="51"/>
      <c r="M31" s="55"/>
      <c r="N31" s="58"/>
      <c r="O31" s="59">
        <v>120</v>
      </c>
      <c r="Q31" s="53" t="str">
        <f t="shared" si="16"/>
        <v>1</v>
      </c>
      <c r="R31" s="53">
        <f t="shared" si="6"/>
        <v>1</v>
      </c>
      <c r="S31" s="53" t="str">
        <f t="shared" si="17"/>
        <v>0</v>
      </c>
      <c r="T31" s="53">
        <f t="shared" si="7"/>
        <v>0</v>
      </c>
      <c r="U31" s="53" t="str">
        <f t="shared" si="18"/>
        <v>0</v>
      </c>
      <c r="V31" s="53">
        <f t="shared" si="8"/>
        <v>0</v>
      </c>
      <c r="W31" s="53" t="str">
        <f t="shared" si="19"/>
        <v>0</v>
      </c>
      <c r="X31" s="53">
        <f t="shared" si="9"/>
        <v>0</v>
      </c>
      <c r="Y31" s="53" t="str">
        <f t="shared" si="20"/>
        <v>0</v>
      </c>
      <c r="Z31" s="53">
        <f t="shared" si="10"/>
        <v>0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</row>
    <row r="32" spans="1:39">
      <c r="A32" s="54">
        <f>'CALC. O3'!A32</f>
        <v>44216</v>
      </c>
      <c r="B32" s="56">
        <f>Parâmetros!J21</f>
        <v>20</v>
      </c>
      <c r="C32" s="87"/>
      <c r="D32" s="91"/>
      <c r="E32" s="42"/>
      <c r="F32" s="51"/>
      <c r="G32" s="42"/>
      <c r="H32" s="51"/>
      <c r="I32" s="42"/>
      <c r="J32" s="51"/>
      <c r="K32" s="42"/>
      <c r="L32" s="51"/>
      <c r="M32" s="55"/>
      <c r="N32" s="58"/>
      <c r="O32" s="59">
        <v>120</v>
      </c>
      <c r="Q32" s="53" t="str">
        <f t="shared" si="16"/>
        <v>1</v>
      </c>
      <c r="R32" s="53">
        <f t="shared" si="6"/>
        <v>1</v>
      </c>
      <c r="S32" s="53" t="str">
        <f t="shared" si="17"/>
        <v>0</v>
      </c>
      <c r="T32" s="53">
        <f t="shared" si="7"/>
        <v>0</v>
      </c>
      <c r="U32" s="53" t="str">
        <f t="shared" si="18"/>
        <v>0</v>
      </c>
      <c r="V32" s="53">
        <f t="shared" si="8"/>
        <v>0</v>
      </c>
      <c r="W32" s="53" t="str">
        <f t="shared" si="19"/>
        <v>0</v>
      </c>
      <c r="X32" s="53">
        <f t="shared" si="9"/>
        <v>0</v>
      </c>
      <c r="Y32" s="53" t="str">
        <f t="shared" si="20"/>
        <v>0</v>
      </c>
      <c r="Z32" s="53">
        <f t="shared" si="10"/>
        <v>0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</row>
    <row r="33" spans="1:39">
      <c r="A33" s="54">
        <f>'CALC. O3'!A33</f>
        <v>44217</v>
      </c>
      <c r="B33" s="56">
        <f>Parâmetros!J22</f>
        <v>26</v>
      </c>
      <c r="C33" s="87"/>
      <c r="D33" s="91"/>
      <c r="E33" s="42"/>
      <c r="F33" s="51"/>
      <c r="G33" s="42"/>
      <c r="H33" s="51"/>
      <c r="I33" s="42"/>
      <c r="J33" s="51"/>
      <c r="K33" s="42"/>
      <c r="L33" s="51"/>
      <c r="M33" s="55"/>
      <c r="N33" s="58"/>
      <c r="O33" s="59">
        <v>120</v>
      </c>
      <c r="Q33" s="53" t="str">
        <f t="shared" si="16"/>
        <v>1</v>
      </c>
      <c r="R33" s="53">
        <f t="shared" si="6"/>
        <v>1</v>
      </c>
      <c r="S33" s="53" t="str">
        <f t="shared" si="17"/>
        <v>0</v>
      </c>
      <c r="T33" s="53">
        <f t="shared" si="7"/>
        <v>0</v>
      </c>
      <c r="U33" s="53" t="str">
        <f t="shared" si="18"/>
        <v>0</v>
      </c>
      <c r="V33" s="53">
        <f t="shared" si="8"/>
        <v>0</v>
      </c>
      <c r="W33" s="53" t="str">
        <f t="shared" si="19"/>
        <v>0</v>
      </c>
      <c r="X33" s="53">
        <f t="shared" si="9"/>
        <v>0</v>
      </c>
      <c r="Y33" s="53" t="str">
        <f t="shared" si="20"/>
        <v>0</v>
      </c>
      <c r="Z33" s="53">
        <f t="shared" si="10"/>
        <v>0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</row>
    <row r="34" spans="1:39">
      <c r="A34" s="54">
        <f>'CALC. O3'!A34</f>
        <v>44218</v>
      </c>
      <c r="B34" s="56">
        <f>Parâmetros!J23</f>
        <v>26</v>
      </c>
      <c r="C34" s="87"/>
      <c r="D34" s="91"/>
      <c r="E34" s="42"/>
      <c r="F34" s="51"/>
      <c r="G34" s="42"/>
      <c r="H34" s="51"/>
      <c r="I34" s="42"/>
      <c r="J34" s="51"/>
      <c r="K34" s="42"/>
      <c r="L34" s="51"/>
      <c r="M34" s="55"/>
      <c r="N34" s="58"/>
      <c r="O34" s="59">
        <v>120</v>
      </c>
      <c r="Q34" s="53" t="str">
        <f t="shared" si="16"/>
        <v>1</v>
      </c>
      <c r="R34" s="53">
        <f t="shared" si="6"/>
        <v>1</v>
      </c>
      <c r="S34" s="53" t="str">
        <f t="shared" si="17"/>
        <v>0</v>
      </c>
      <c r="T34" s="53">
        <f t="shared" si="7"/>
        <v>0</v>
      </c>
      <c r="U34" s="53" t="str">
        <f t="shared" si="18"/>
        <v>0</v>
      </c>
      <c r="V34" s="53">
        <f t="shared" si="8"/>
        <v>0</v>
      </c>
      <c r="W34" s="53" t="str">
        <f t="shared" si="19"/>
        <v>0</v>
      </c>
      <c r="X34" s="53">
        <f t="shared" si="9"/>
        <v>0</v>
      </c>
      <c r="Y34" s="53" t="str">
        <f t="shared" si="20"/>
        <v>0</v>
      </c>
      <c r="Z34" s="53">
        <f t="shared" si="10"/>
        <v>0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</row>
    <row r="35" spans="1:39">
      <c r="A35" s="54">
        <f>'CALC. O3'!A35</f>
        <v>44219</v>
      </c>
      <c r="B35" s="56">
        <f>Parâmetros!J24</f>
        <v>29</v>
      </c>
      <c r="C35" s="87"/>
      <c r="D35" s="91"/>
      <c r="E35" s="42"/>
      <c r="F35" s="51"/>
      <c r="G35" s="42"/>
      <c r="H35" s="51"/>
      <c r="I35" s="42"/>
      <c r="J35" s="51"/>
      <c r="K35" s="42"/>
      <c r="L35" s="51"/>
      <c r="M35" s="55"/>
      <c r="N35" s="58"/>
      <c r="O35" s="59">
        <v>120</v>
      </c>
      <c r="Q35" s="53" t="str">
        <f t="shared" si="16"/>
        <v>1</v>
      </c>
      <c r="R35" s="53">
        <f t="shared" si="6"/>
        <v>1</v>
      </c>
      <c r="S35" s="53" t="str">
        <f t="shared" si="17"/>
        <v>0</v>
      </c>
      <c r="T35" s="53">
        <f t="shared" si="7"/>
        <v>0</v>
      </c>
      <c r="U35" s="53" t="str">
        <f t="shared" si="18"/>
        <v>0</v>
      </c>
      <c r="V35" s="53">
        <f t="shared" si="8"/>
        <v>0</v>
      </c>
      <c r="W35" s="53" t="str">
        <f t="shared" si="19"/>
        <v>0</v>
      </c>
      <c r="X35" s="53">
        <f t="shared" si="9"/>
        <v>0</v>
      </c>
      <c r="Y35" s="53" t="str">
        <f t="shared" si="20"/>
        <v>0</v>
      </c>
      <c r="Z35" s="53">
        <f t="shared" si="10"/>
        <v>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>
      <c r="A36" s="54">
        <f>'CALC. O3'!A36</f>
        <v>44220</v>
      </c>
      <c r="B36" s="56">
        <f>Parâmetros!J25</f>
        <v>31</v>
      </c>
      <c r="C36" s="87"/>
      <c r="D36" s="91"/>
      <c r="E36" s="42"/>
      <c r="F36" s="51"/>
      <c r="G36" s="42"/>
      <c r="H36" s="51"/>
      <c r="I36" s="42"/>
      <c r="J36" s="51"/>
      <c r="K36" s="42"/>
      <c r="L36" s="51"/>
      <c r="M36" s="55"/>
      <c r="N36" s="58"/>
      <c r="O36" s="59">
        <v>120</v>
      </c>
      <c r="Q36" s="53" t="str">
        <f t="shared" si="16"/>
        <v>1</v>
      </c>
      <c r="R36" s="53">
        <f t="shared" si="6"/>
        <v>1</v>
      </c>
      <c r="S36" s="53" t="str">
        <f t="shared" si="17"/>
        <v>0</v>
      </c>
      <c r="T36" s="53">
        <f t="shared" si="7"/>
        <v>0</v>
      </c>
      <c r="U36" s="53" t="str">
        <f t="shared" si="18"/>
        <v>0</v>
      </c>
      <c r="V36" s="53">
        <f t="shared" si="8"/>
        <v>0</v>
      </c>
      <c r="W36" s="53" t="str">
        <f t="shared" si="19"/>
        <v>0</v>
      </c>
      <c r="X36" s="53">
        <f t="shared" si="9"/>
        <v>0</v>
      </c>
      <c r="Y36" s="53" t="str">
        <f t="shared" si="20"/>
        <v>0</v>
      </c>
      <c r="Z36" s="53">
        <f t="shared" si="10"/>
        <v>0</v>
      </c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>
      <c r="A37" s="54">
        <f>'CALC. O3'!A37</f>
        <v>44221</v>
      </c>
      <c r="B37" s="56">
        <f>Parâmetros!J26</f>
        <v>27</v>
      </c>
      <c r="C37" s="87"/>
      <c r="D37" s="91"/>
      <c r="E37" s="42"/>
      <c r="F37" s="51"/>
      <c r="G37" s="42"/>
      <c r="H37" s="51"/>
      <c r="I37" s="42"/>
      <c r="J37" s="51"/>
      <c r="K37" s="42"/>
      <c r="L37" s="51"/>
      <c r="M37" s="55"/>
      <c r="N37" s="58"/>
      <c r="O37" s="59">
        <v>120</v>
      </c>
      <c r="Q37" s="53" t="str">
        <f t="shared" si="16"/>
        <v>1</v>
      </c>
      <c r="R37" s="53">
        <f t="shared" si="6"/>
        <v>1</v>
      </c>
      <c r="S37" s="53" t="str">
        <f t="shared" si="17"/>
        <v>0</v>
      </c>
      <c r="T37" s="53">
        <f t="shared" si="7"/>
        <v>0</v>
      </c>
      <c r="U37" s="53" t="str">
        <f t="shared" si="18"/>
        <v>0</v>
      </c>
      <c r="V37" s="53">
        <f t="shared" si="8"/>
        <v>0</v>
      </c>
      <c r="W37" s="53" t="str">
        <f t="shared" si="19"/>
        <v>0</v>
      </c>
      <c r="X37" s="53">
        <f t="shared" si="9"/>
        <v>0</v>
      </c>
      <c r="Y37" s="53" t="str">
        <f t="shared" si="20"/>
        <v>0</v>
      </c>
      <c r="Z37" s="53">
        <f t="shared" si="10"/>
        <v>0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>
      <c r="A38" s="54">
        <f>'CALC. O3'!A38</f>
        <v>44222</v>
      </c>
      <c r="B38" s="56">
        <f>Parâmetros!J27</f>
        <v>24</v>
      </c>
      <c r="C38" s="87"/>
      <c r="D38" s="91"/>
      <c r="E38" s="42"/>
      <c r="F38" s="51"/>
      <c r="G38" s="42"/>
      <c r="H38" s="51"/>
      <c r="I38" s="42"/>
      <c r="J38" s="51"/>
      <c r="K38" s="42"/>
      <c r="L38" s="51"/>
      <c r="M38" s="55"/>
      <c r="N38" s="58"/>
      <c r="O38" s="59">
        <v>120</v>
      </c>
      <c r="Q38" s="53" t="str">
        <f t="shared" si="16"/>
        <v>1</v>
      </c>
      <c r="R38" s="53">
        <f t="shared" si="6"/>
        <v>1</v>
      </c>
      <c r="S38" s="53" t="str">
        <f t="shared" si="17"/>
        <v>0</v>
      </c>
      <c r="T38" s="53">
        <f t="shared" si="7"/>
        <v>0</v>
      </c>
      <c r="U38" s="53" t="str">
        <f t="shared" si="18"/>
        <v>0</v>
      </c>
      <c r="V38" s="53">
        <f t="shared" si="8"/>
        <v>0</v>
      </c>
      <c r="W38" s="53" t="str">
        <f t="shared" si="19"/>
        <v>0</v>
      </c>
      <c r="X38" s="53">
        <f t="shared" si="9"/>
        <v>0</v>
      </c>
      <c r="Y38" s="53" t="str">
        <f t="shared" si="20"/>
        <v>0</v>
      </c>
      <c r="Z38" s="53">
        <f t="shared" si="10"/>
        <v>0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</row>
    <row r="39" spans="1:39">
      <c r="A39" s="54">
        <f>'CALC. O3'!A39</f>
        <v>44223</v>
      </c>
      <c r="B39" s="56">
        <f>Parâmetros!J28</f>
        <v>25</v>
      </c>
      <c r="C39" s="87"/>
      <c r="D39" s="91"/>
      <c r="E39" s="42"/>
      <c r="F39" s="51"/>
      <c r="G39" s="42"/>
      <c r="H39" s="51"/>
      <c r="I39" s="42"/>
      <c r="J39" s="51"/>
      <c r="K39" s="42"/>
      <c r="L39" s="51"/>
      <c r="M39" s="55"/>
      <c r="N39" s="58"/>
      <c r="O39" s="59">
        <v>120</v>
      </c>
      <c r="Q39" s="53" t="str">
        <f t="shared" si="16"/>
        <v>1</v>
      </c>
      <c r="R39" s="53">
        <f t="shared" si="6"/>
        <v>1</v>
      </c>
      <c r="S39" s="53" t="str">
        <f t="shared" si="17"/>
        <v>0</v>
      </c>
      <c r="T39" s="53">
        <f t="shared" si="7"/>
        <v>0</v>
      </c>
      <c r="U39" s="53" t="str">
        <f t="shared" si="18"/>
        <v>0</v>
      </c>
      <c r="V39" s="53">
        <f t="shared" si="8"/>
        <v>0</v>
      </c>
      <c r="W39" s="53" t="str">
        <f t="shared" si="19"/>
        <v>0</v>
      </c>
      <c r="X39" s="53">
        <f t="shared" si="9"/>
        <v>0</v>
      </c>
      <c r="Y39" s="53" t="str">
        <f t="shared" si="20"/>
        <v>0</v>
      </c>
      <c r="Z39" s="53">
        <f t="shared" si="10"/>
        <v>0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</row>
    <row r="40" spans="1:39">
      <c r="A40" s="54">
        <f>'CALC. O3'!A40</f>
        <v>44224</v>
      </c>
      <c r="B40" s="56">
        <f>Parâmetros!J29</f>
        <v>27</v>
      </c>
      <c r="C40" s="87"/>
      <c r="D40" s="91"/>
      <c r="E40" s="42"/>
      <c r="F40" s="51"/>
      <c r="G40" s="42"/>
      <c r="H40" s="51"/>
      <c r="I40" s="42"/>
      <c r="J40" s="51"/>
      <c r="K40" s="42"/>
      <c r="L40" s="51"/>
      <c r="M40" s="55"/>
      <c r="N40" s="58"/>
      <c r="O40" s="59">
        <v>120</v>
      </c>
      <c r="Q40" s="53" t="str">
        <f t="shared" si="16"/>
        <v>1</v>
      </c>
      <c r="R40" s="53">
        <f t="shared" si="6"/>
        <v>1</v>
      </c>
      <c r="S40" s="53" t="str">
        <f t="shared" si="17"/>
        <v>0</v>
      </c>
      <c r="T40" s="53">
        <f t="shared" si="7"/>
        <v>0</v>
      </c>
      <c r="U40" s="53" t="str">
        <f t="shared" si="18"/>
        <v>0</v>
      </c>
      <c r="V40" s="53">
        <f t="shared" si="8"/>
        <v>0</v>
      </c>
      <c r="W40" s="53" t="str">
        <f t="shared" si="19"/>
        <v>0</v>
      </c>
      <c r="X40" s="53">
        <f t="shared" si="9"/>
        <v>0</v>
      </c>
      <c r="Y40" s="53" t="str">
        <f t="shared" si="20"/>
        <v>0</v>
      </c>
      <c r="Z40" s="53">
        <f t="shared" si="10"/>
        <v>0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</row>
    <row r="41" spans="1:39" ht="15.75" thickBot="1">
      <c r="A41" s="54">
        <f>'CALC. O3'!A41</f>
        <v>44225</v>
      </c>
      <c r="B41" s="56">
        <f>Parâmetros!J30</f>
        <v>23</v>
      </c>
      <c r="C41" s="87"/>
      <c r="D41" s="91"/>
      <c r="E41" s="42"/>
      <c r="F41" s="51"/>
      <c r="G41" s="42"/>
      <c r="H41" s="51"/>
      <c r="I41" s="42"/>
      <c r="J41" s="51"/>
      <c r="K41" s="42"/>
      <c r="L41" s="51"/>
      <c r="M41" s="55"/>
      <c r="N41" s="58"/>
      <c r="O41" s="59">
        <v>120</v>
      </c>
      <c r="Q41" s="53" t="str">
        <f t="shared" si="16"/>
        <v>1</v>
      </c>
      <c r="R41" s="53">
        <f t="shared" si="6"/>
        <v>1</v>
      </c>
      <c r="S41" s="53" t="str">
        <f t="shared" si="17"/>
        <v>0</v>
      </c>
      <c r="T41" s="53">
        <f t="shared" si="7"/>
        <v>0</v>
      </c>
      <c r="U41" s="53" t="str">
        <f t="shared" si="18"/>
        <v>0</v>
      </c>
      <c r="V41" s="53">
        <f t="shared" si="8"/>
        <v>0</v>
      </c>
      <c r="W41" s="53" t="str">
        <f t="shared" si="19"/>
        <v>0</v>
      </c>
      <c r="X41" s="53">
        <f t="shared" si="9"/>
        <v>0</v>
      </c>
      <c r="Y41" s="53" t="str">
        <f t="shared" si="20"/>
        <v>0</v>
      </c>
      <c r="Z41" s="53">
        <f t="shared" si="10"/>
        <v>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</row>
    <row r="42" spans="1:39" ht="15.75" thickBot="1">
      <c r="A42" s="54">
        <f>'CALC. O3'!A42</f>
        <v>44226</v>
      </c>
      <c r="B42" s="56">
        <f>Parâmetros!J31</f>
        <v>25</v>
      </c>
      <c r="C42" s="87"/>
      <c r="D42" s="91"/>
      <c r="E42" s="42"/>
      <c r="F42" s="51"/>
      <c r="G42" s="42"/>
      <c r="H42" s="51"/>
      <c r="I42" s="42"/>
      <c r="J42" s="51"/>
      <c r="K42" s="42"/>
      <c r="L42" s="51"/>
      <c r="M42" s="55"/>
      <c r="N42" s="58"/>
      <c r="O42" s="59">
        <v>120</v>
      </c>
      <c r="Q42" s="53" t="str">
        <f t="shared" si="16"/>
        <v>1</v>
      </c>
      <c r="R42" s="53">
        <f t="shared" si="6"/>
        <v>1</v>
      </c>
      <c r="S42" s="53" t="str">
        <f t="shared" si="17"/>
        <v>0</v>
      </c>
      <c r="T42" s="53">
        <f t="shared" si="7"/>
        <v>0</v>
      </c>
      <c r="U42" s="53" t="str">
        <f t="shared" si="18"/>
        <v>0</v>
      </c>
      <c r="V42" s="53">
        <f t="shared" si="8"/>
        <v>0</v>
      </c>
      <c r="W42" s="53" t="str">
        <f t="shared" si="19"/>
        <v>0</v>
      </c>
      <c r="X42" s="53">
        <f t="shared" si="9"/>
        <v>0</v>
      </c>
      <c r="Y42" s="53" t="str">
        <f t="shared" si="20"/>
        <v>0</v>
      </c>
      <c r="Z42" s="53">
        <f t="shared" si="10"/>
        <v>0</v>
      </c>
      <c r="AA42" s="34"/>
      <c r="AB42" s="100" t="s">
        <v>104</v>
      </c>
      <c r="AC42" s="101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39" ht="15.75" thickBot="1">
      <c r="A43" s="61">
        <f>'CALC. O3'!A43</f>
        <v>44227</v>
      </c>
      <c r="B43" s="56">
        <f>Parâmetros!J32</f>
        <v>27</v>
      </c>
      <c r="C43" s="93"/>
      <c r="D43" s="94"/>
      <c r="E43" s="69"/>
      <c r="F43" s="95"/>
      <c r="G43" s="69"/>
      <c r="H43" s="95"/>
      <c r="I43" s="69"/>
      <c r="J43" s="95"/>
      <c r="K43" s="69"/>
      <c r="L43" s="95"/>
      <c r="M43" s="68"/>
      <c r="N43" s="86"/>
      <c r="O43" s="59">
        <v>120</v>
      </c>
      <c r="Q43" s="53" t="str">
        <f t="shared" si="16"/>
        <v>1</v>
      </c>
      <c r="R43" s="53">
        <f t="shared" si="6"/>
        <v>1</v>
      </c>
      <c r="S43" s="53" t="str">
        <f t="shared" si="17"/>
        <v>0</v>
      </c>
      <c r="T43" s="53">
        <f t="shared" si="7"/>
        <v>0</v>
      </c>
      <c r="U43" s="53" t="str">
        <f t="shared" si="18"/>
        <v>0</v>
      </c>
      <c r="V43" s="53">
        <f t="shared" si="8"/>
        <v>0</v>
      </c>
      <c r="W43" s="53" t="str">
        <f t="shared" si="19"/>
        <v>0</v>
      </c>
      <c r="X43" s="53">
        <f t="shared" si="9"/>
        <v>0</v>
      </c>
      <c r="Y43" s="53" t="str">
        <f t="shared" si="20"/>
        <v>0</v>
      </c>
      <c r="Z43" s="53">
        <f t="shared" si="10"/>
        <v>0</v>
      </c>
      <c r="AA43" s="34"/>
      <c r="AB43" s="102" t="s">
        <v>105</v>
      </c>
      <c r="AC43" s="103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>
      <c r="A44" s="104"/>
      <c r="B44" s="56">
        <f>Parâmetros!J33</f>
        <v>28</v>
      </c>
      <c r="C44" s="87"/>
      <c r="D44" s="42"/>
      <c r="E44" s="42"/>
      <c r="F44" s="42"/>
      <c r="G44" s="42"/>
      <c r="H44" s="42"/>
      <c r="I44" s="42"/>
      <c r="J44" s="42"/>
      <c r="K44" s="42"/>
      <c r="L44" s="42"/>
      <c r="M44" s="42"/>
      <c r="Q44" s="42"/>
      <c r="R44" s="53"/>
      <c r="S44" s="53"/>
      <c r="T44" s="53"/>
      <c r="U44" s="53"/>
      <c r="V44" s="53"/>
      <c r="W44" s="53"/>
      <c r="X44" s="53"/>
      <c r="Y44" s="53"/>
      <c r="Z44" s="53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>
      <c r="A45" s="5"/>
      <c r="B45" s="56">
        <f>Parâmetros!J34</f>
        <v>29</v>
      </c>
      <c r="C45" s="87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>
      <c r="A46" s="17"/>
      <c r="B46" s="56">
        <f>Parâmetros!J35</f>
        <v>30</v>
      </c>
      <c r="C46" s="87"/>
      <c r="Q46" s="53"/>
      <c r="R46" s="53">
        <f>SUM(R13:R43)</f>
        <v>31</v>
      </c>
      <c r="S46" s="42"/>
      <c r="T46" s="53">
        <f>SUM(T13:T43)</f>
        <v>0</v>
      </c>
      <c r="U46" s="34"/>
      <c r="V46" s="53">
        <f>SUM(V13:V43)</f>
        <v>0</v>
      </c>
      <c r="W46" s="34"/>
      <c r="X46" s="53">
        <f>SUM(X13:X43)</f>
        <v>0</v>
      </c>
      <c r="Y46" s="34"/>
      <c r="Z46" s="53">
        <f>SUM(Z13:Z43)</f>
        <v>0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>
      <c r="A47" s="17"/>
      <c r="B47" s="56">
        <f>Parâmetros!J36</f>
        <v>21</v>
      </c>
      <c r="C47" s="87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spans="1:39">
      <c r="A48" s="17"/>
      <c r="B48" s="56">
        <f>Parâmetros!J37</f>
        <v>18</v>
      </c>
      <c r="C48" s="87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39">
      <c r="A49" s="17"/>
      <c r="B49" s="56">
        <f>Parâmetros!J38</f>
        <v>25</v>
      </c>
      <c r="C49" s="87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spans="1:39">
      <c r="A50" s="17"/>
      <c r="B50" s="56">
        <f>Parâmetros!J39</f>
        <v>23</v>
      </c>
      <c r="C50" s="87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</row>
    <row r="51" spans="1:39">
      <c r="A51" s="17"/>
      <c r="B51" s="56">
        <f>Parâmetros!J40</f>
        <v>22</v>
      </c>
      <c r="C51" s="87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>
      <c r="A52" s="17"/>
      <c r="B52" s="56">
        <f>Parâmetros!J41</f>
        <v>17</v>
      </c>
      <c r="C52" s="87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39">
      <c r="A53" s="17"/>
      <c r="B53" s="56">
        <f>Parâmetros!J42</f>
        <v>25</v>
      </c>
      <c r="C53" s="87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39">
      <c r="A54" s="17"/>
      <c r="B54" s="56">
        <f>Parâmetros!J43</f>
        <v>23</v>
      </c>
      <c r="C54" s="87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39">
      <c r="A55" s="17"/>
      <c r="B55" s="56">
        <f>Parâmetros!J44</f>
        <v>23</v>
      </c>
      <c r="C55" s="87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</row>
    <row r="56" spans="1:39">
      <c r="A56" s="17"/>
      <c r="B56" s="56">
        <f>Parâmetros!J45</f>
        <v>21</v>
      </c>
      <c r="C56" s="87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</row>
    <row r="57" spans="1:39">
      <c r="A57" s="17"/>
      <c r="B57" s="56">
        <f>Parâmetros!J46</f>
        <v>21</v>
      </c>
      <c r="C57" s="87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</row>
    <row r="58" spans="1:39">
      <c r="A58" s="17"/>
      <c r="B58" s="56">
        <f>Parâmetros!J47</f>
        <v>19</v>
      </c>
      <c r="C58" s="87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</row>
    <row r="59" spans="1:39">
      <c r="A59" s="17"/>
      <c r="B59" s="56">
        <f>Parâmetros!J48</f>
        <v>25</v>
      </c>
      <c r="C59" s="87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</row>
    <row r="60" spans="1:39">
      <c r="A60" s="17"/>
      <c r="B60" s="56">
        <f>Parâmetros!J49</f>
        <v>30</v>
      </c>
      <c r="C60" s="87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</row>
    <row r="61" spans="1:39">
      <c r="A61" s="17"/>
      <c r="B61" s="56">
        <f>Parâmetros!J50</f>
        <v>22</v>
      </c>
      <c r="C61" s="87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</row>
    <row r="62" spans="1:39">
      <c r="A62" s="17"/>
      <c r="B62" s="56">
        <f>Parâmetros!J51</f>
        <v>24</v>
      </c>
      <c r="C62" s="87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>
      <c r="A63" s="17"/>
      <c r="B63" s="56">
        <f>Parâmetros!J52</f>
        <v>27</v>
      </c>
      <c r="C63" s="87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</row>
    <row r="64" spans="1:39">
      <c r="A64" s="17"/>
      <c r="B64" s="56">
        <f>Parâmetros!J53</f>
        <v>24</v>
      </c>
      <c r="C64" s="87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</row>
    <row r="65" spans="1:39">
      <c r="A65" s="17"/>
      <c r="B65" s="56">
        <f>Parâmetros!J54</f>
        <v>27</v>
      </c>
      <c r="C65" s="87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</row>
    <row r="66" spans="1:39">
      <c r="A66" s="17"/>
      <c r="B66" s="56">
        <f>Parâmetros!J55</f>
        <v>23</v>
      </c>
      <c r="C66" s="87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</row>
    <row r="67" spans="1:39">
      <c r="A67" s="17"/>
      <c r="B67" s="56">
        <f>Parâmetros!J56</f>
        <v>26</v>
      </c>
      <c r="C67" s="87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</row>
    <row r="68" spans="1:39">
      <c r="A68" s="17"/>
      <c r="B68" s="56">
        <f>Parâmetros!J57</f>
        <v>26</v>
      </c>
      <c r="C68" s="87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</row>
    <row r="69" spans="1:39">
      <c r="A69" s="17"/>
      <c r="B69" s="56">
        <f>Parâmetros!J58</f>
        <v>25</v>
      </c>
      <c r="C69" s="87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</row>
    <row r="70" spans="1:39">
      <c r="A70" s="17"/>
      <c r="B70" s="56">
        <f>Parâmetros!J59</f>
        <v>23</v>
      </c>
      <c r="C70" s="87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</row>
    <row r="71" spans="1:39">
      <c r="A71" s="17"/>
      <c r="B71" s="56">
        <f>Parâmetros!J60</f>
        <v>24</v>
      </c>
      <c r="C71" s="87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</row>
    <row r="72" spans="1:39">
      <c r="A72" s="17"/>
      <c r="B72" s="56">
        <f>Parâmetros!J61</f>
        <v>23</v>
      </c>
      <c r="C72" s="87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>
      <c r="A73" s="17"/>
      <c r="B73" s="56">
        <f>Parâmetros!J62</f>
        <v>25</v>
      </c>
      <c r="C73" s="87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>
      <c r="A74" s="17"/>
      <c r="B74" s="56">
        <f>Parâmetros!J63</f>
        <v>21</v>
      </c>
      <c r="C74" s="87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>
      <c r="A75" s="17"/>
      <c r="B75" s="56">
        <f>Parâmetros!J64</f>
        <v>27</v>
      </c>
      <c r="C75" s="87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>
      <c r="A76" s="17"/>
      <c r="B76" s="56">
        <f>Parâmetros!J65</f>
        <v>23</v>
      </c>
      <c r="C76" s="87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>
      <c r="A77" s="104"/>
      <c r="B77" s="56">
        <f>Parâmetros!J66</f>
        <v>29</v>
      </c>
      <c r="C77" s="87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>
      <c r="A78" s="104"/>
      <c r="B78" s="56">
        <f>Parâmetros!J67</f>
        <v>25</v>
      </c>
      <c r="C78" s="87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>
      <c r="A79" s="104"/>
      <c r="B79" s="56">
        <f>Parâmetros!J68</f>
        <v>35</v>
      </c>
      <c r="C79" s="87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>
      <c r="A80" s="104"/>
      <c r="B80" s="56">
        <f>Parâmetros!J69</f>
        <v>28</v>
      </c>
      <c r="C80" s="87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>
      <c r="A81" s="104"/>
      <c r="B81" s="56">
        <f>Parâmetros!J70</f>
        <v>27</v>
      </c>
      <c r="C81" s="87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>
      <c r="A82" s="104"/>
      <c r="B82" s="56">
        <f>Parâmetros!J71</f>
        <v>26</v>
      </c>
      <c r="C82" s="87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3" spans="1:39">
      <c r="A83" s="104"/>
      <c r="B83" s="56">
        <f>Parâmetros!J72</f>
        <v>26</v>
      </c>
      <c r="C83" s="87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</row>
    <row r="84" spans="1:39">
      <c r="A84" s="104"/>
      <c r="B84" s="56">
        <f>Parâmetros!J73</f>
        <v>22</v>
      </c>
      <c r="C84" s="87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</row>
    <row r="85" spans="1:39">
      <c r="A85" s="104"/>
      <c r="B85" s="56">
        <f>Parâmetros!J74</f>
        <v>20</v>
      </c>
      <c r="C85" s="87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</row>
    <row r="86" spans="1:39">
      <c r="A86" s="104"/>
      <c r="B86" s="56">
        <f>Parâmetros!J75</f>
        <v>26</v>
      </c>
      <c r="C86" s="87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</row>
    <row r="87" spans="1:39">
      <c r="A87" s="104"/>
      <c r="B87" s="56">
        <f>Parâmetros!J76</f>
        <v>24</v>
      </c>
      <c r="C87" s="87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</row>
    <row r="88" spans="1:39">
      <c r="A88" s="104"/>
      <c r="B88" s="56">
        <f>Parâmetros!J77</f>
        <v>26</v>
      </c>
      <c r="C88" s="87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</row>
    <row r="89" spans="1:39">
      <c r="A89" s="104"/>
      <c r="B89" s="56">
        <f>Parâmetros!J78</f>
        <v>21</v>
      </c>
      <c r="C89" s="87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</row>
    <row r="90" spans="1:39">
      <c r="A90" s="104"/>
      <c r="B90" s="56">
        <f>Parâmetros!J79</f>
        <v>20</v>
      </c>
      <c r="C90" s="87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</row>
    <row r="91" spans="1:39">
      <c r="A91" s="104"/>
      <c r="B91" s="56">
        <f>Parâmetros!J80</f>
        <v>26</v>
      </c>
      <c r="C91" s="87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</row>
    <row r="92" spans="1:39">
      <c r="A92" s="104"/>
      <c r="B92" s="56">
        <f>Parâmetros!J81</f>
        <v>25</v>
      </c>
      <c r="C92" s="87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</row>
    <row r="93" spans="1:39">
      <c r="A93" s="104"/>
      <c r="B93" s="56">
        <f>Parâmetros!J82</f>
        <v>23</v>
      </c>
      <c r="C93" s="87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</row>
    <row r="94" spans="1:39">
      <c r="A94" s="104"/>
      <c r="B94" s="56">
        <f>Parâmetros!J83</f>
        <v>27</v>
      </c>
      <c r="C94" s="87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</row>
    <row r="95" spans="1:39">
      <c r="A95" s="104"/>
      <c r="B95" s="56">
        <f>Parâmetros!J84</f>
        <v>25</v>
      </c>
      <c r="C95" s="87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</row>
    <row r="96" spans="1:39">
      <c r="A96" s="104"/>
      <c r="B96" s="120"/>
      <c r="C96" s="87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</row>
    <row r="97" spans="1:39">
      <c r="A97" s="104"/>
      <c r="B97" s="56">
        <f>Parâmetros!J86</f>
        <v>43</v>
      </c>
      <c r="C97" s="87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</row>
    <row r="98" spans="1:39">
      <c r="A98" s="104"/>
      <c r="B98" s="56">
        <f>Parâmetros!J87</f>
        <v>13</v>
      </c>
      <c r="C98" s="87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</row>
    <row r="99" spans="1:39">
      <c r="A99" s="104"/>
      <c r="B99" s="56">
        <f>Parâmetros!J88</f>
        <v>15</v>
      </c>
      <c r="C99" s="87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</row>
    <row r="100" spans="1:39">
      <c r="A100" s="104"/>
      <c r="B100" s="56">
        <f>Parâmetros!J89</f>
        <v>17</v>
      </c>
      <c r="C100" s="87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</row>
    <row r="101" spans="1:39">
      <c r="A101" s="104"/>
      <c r="B101" s="56">
        <f>Parâmetros!J90</f>
        <v>13</v>
      </c>
      <c r="C101" s="87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</row>
    <row r="102" spans="1:39">
      <c r="A102" s="104"/>
      <c r="B102" s="56">
        <f>Parâmetros!J91</f>
        <v>16</v>
      </c>
      <c r="C102" s="87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</row>
    <row r="103" spans="1:39">
      <c r="A103" s="104"/>
      <c r="B103" s="56">
        <f>Parâmetros!J92</f>
        <v>20</v>
      </c>
      <c r="C103" s="87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</row>
    <row r="104" spans="1:39">
      <c r="A104" s="104"/>
      <c r="B104" s="56">
        <f>Parâmetros!J93</f>
        <v>20</v>
      </c>
      <c r="C104" s="87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</row>
    <row r="105" spans="1:39">
      <c r="A105" s="104"/>
      <c r="B105" s="56">
        <f>Parâmetros!J94</f>
        <v>20</v>
      </c>
      <c r="C105" s="87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</row>
    <row r="106" spans="1:39">
      <c r="A106" s="104"/>
      <c r="B106" s="56">
        <f>Parâmetros!J95</f>
        <v>20</v>
      </c>
      <c r="C106" s="4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</row>
    <row r="107" spans="1:39">
      <c r="A107" s="104"/>
      <c r="B107" s="56">
        <f>Parâmetros!J96</f>
        <v>17</v>
      </c>
      <c r="C107" s="4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</row>
    <row r="108" spans="1:39">
      <c r="A108" s="104"/>
      <c r="B108" s="56">
        <f>Parâmetros!J97</f>
        <v>18</v>
      </c>
      <c r="C108" s="4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</row>
    <row r="109" spans="1:39">
      <c r="A109" s="104"/>
      <c r="B109" s="56">
        <f>Parâmetros!J98</f>
        <v>16</v>
      </c>
      <c r="C109" s="4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</row>
    <row r="110" spans="1:39">
      <c r="A110" s="104"/>
      <c r="B110" s="56">
        <f>Parâmetros!J99</f>
        <v>16</v>
      </c>
      <c r="C110" s="4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</row>
    <row r="111" spans="1:39">
      <c r="A111" s="104"/>
      <c r="B111" s="56">
        <f>Parâmetros!J100</f>
        <v>12</v>
      </c>
      <c r="C111" s="4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</row>
    <row r="112" spans="1:39">
      <c r="A112" s="104"/>
      <c r="B112" s="56">
        <f>Parâmetros!J101</f>
        <v>13</v>
      </c>
      <c r="C112" s="4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</row>
    <row r="113" spans="1:39">
      <c r="A113" s="104"/>
      <c r="B113" s="56">
        <f>Parâmetros!J102</f>
        <v>15</v>
      </c>
      <c r="C113" s="4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</row>
    <row r="114" spans="1:39">
      <c r="A114" s="104"/>
      <c r="B114" s="56">
        <f>Parâmetros!J103</f>
        <v>16</v>
      </c>
      <c r="C114" s="4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</row>
    <row r="115" spans="1:39">
      <c r="A115" s="104"/>
      <c r="B115" s="56">
        <f>Parâmetros!J104</f>
        <v>16</v>
      </c>
      <c r="C115" s="4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</row>
    <row r="116" spans="1:39">
      <c r="A116" s="104"/>
      <c r="B116" s="56">
        <f>Parâmetros!J105</f>
        <v>6</v>
      </c>
      <c r="C116" s="4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</row>
    <row r="117" spans="1:39">
      <c r="A117" s="104"/>
      <c r="B117" s="56">
        <f>Parâmetros!J106</f>
        <v>5</v>
      </c>
      <c r="C117" s="42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</row>
    <row r="118" spans="1:39">
      <c r="A118" s="104"/>
      <c r="B118" s="56">
        <f>Parâmetros!J107</f>
        <v>17</v>
      </c>
      <c r="C118" s="109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</row>
    <row r="119" spans="1:39">
      <c r="A119" s="104"/>
      <c r="B119" s="127"/>
      <c r="C119" s="4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</row>
    <row r="120" spans="1:39">
      <c r="A120" s="104"/>
      <c r="B120" s="128"/>
      <c r="C120" s="4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</row>
    <row r="121" spans="1:39">
      <c r="A121" s="104"/>
      <c r="B121" s="56">
        <f>Parâmetros!J110</f>
        <v>11</v>
      </c>
      <c r="C121" s="4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</row>
    <row r="122" spans="1:39">
      <c r="A122" s="104"/>
      <c r="B122" s="56">
        <f>Parâmetros!J111</f>
        <v>16</v>
      </c>
      <c r="C122" s="4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</row>
    <row r="123" spans="1:39">
      <c r="A123" s="104"/>
      <c r="B123" s="56">
        <f>Parâmetros!J112</f>
        <v>8</v>
      </c>
      <c r="C123" s="4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</row>
    <row r="124" spans="1:39">
      <c r="A124" s="104"/>
      <c r="B124" s="56">
        <f>Parâmetros!J113</f>
        <v>13</v>
      </c>
      <c r="C124" s="4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</row>
    <row r="125" spans="1:39">
      <c r="A125" s="104"/>
      <c r="B125" s="56">
        <f>Parâmetros!J114</f>
        <v>15</v>
      </c>
      <c r="C125" s="4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</row>
    <row r="126" spans="1:39">
      <c r="A126" s="104"/>
      <c r="B126" s="56">
        <f>Parâmetros!J115</f>
        <v>17</v>
      </c>
      <c r="C126" s="4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</row>
    <row r="127" spans="1:39">
      <c r="A127" s="104"/>
      <c r="B127" s="56">
        <f>Parâmetros!J116</f>
        <v>23</v>
      </c>
      <c r="C127" s="4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</row>
    <row r="128" spans="1:39">
      <c r="A128" s="104"/>
      <c r="B128" s="56">
        <f>Parâmetros!J117</f>
        <v>18</v>
      </c>
      <c r="C128" s="4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</row>
    <row r="129" spans="1:39">
      <c r="A129" s="104"/>
      <c r="B129" s="56">
        <f>Parâmetros!J118</f>
        <v>19</v>
      </c>
      <c r="C129" s="4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</row>
    <row r="130" spans="1:39">
      <c r="A130" s="104"/>
      <c r="B130" s="56">
        <f>Parâmetros!J119</f>
        <v>13</v>
      </c>
      <c r="C130" s="4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</row>
    <row r="131" spans="1:39">
      <c r="A131" s="104"/>
      <c r="B131" s="56">
        <f>Parâmetros!J120</f>
        <v>15</v>
      </c>
      <c r="C131" s="4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</row>
    <row r="132" spans="1:39">
      <c r="A132" s="104"/>
      <c r="B132" s="56">
        <f>Parâmetros!J121</f>
        <v>17</v>
      </c>
      <c r="C132" s="4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</row>
    <row r="133" spans="1:39">
      <c r="A133" s="104"/>
      <c r="B133" s="56">
        <f>Parâmetros!J122</f>
        <v>13</v>
      </c>
      <c r="C133" s="4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</row>
    <row r="134" spans="1:39">
      <c r="A134" s="104"/>
      <c r="B134" s="56">
        <f>Parâmetros!J123</f>
        <v>9</v>
      </c>
      <c r="C134" s="4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</row>
    <row r="135" spans="1:39">
      <c r="A135" s="104"/>
      <c r="B135" s="56">
        <f>Parâmetros!J124</f>
        <v>9</v>
      </c>
      <c r="C135" s="4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</row>
    <row r="136" spans="1:39">
      <c r="A136" s="104"/>
      <c r="B136" s="56">
        <f>Parâmetros!J125</f>
        <v>19</v>
      </c>
      <c r="C136" s="4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</row>
    <row r="137" spans="1:39">
      <c r="A137" s="104"/>
      <c r="B137" s="56">
        <f>Parâmetros!J126</f>
        <v>15</v>
      </c>
      <c r="C137" s="4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</row>
    <row r="138" spans="1:39">
      <c r="A138" s="104"/>
      <c r="B138" s="56">
        <f>Parâmetros!J127</f>
        <v>16</v>
      </c>
      <c r="C138" s="4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</row>
    <row r="139" spans="1:39">
      <c r="A139" s="104"/>
      <c r="B139" s="56">
        <f>Parâmetros!J128</f>
        <v>16</v>
      </c>
      <c r="C139" s="4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</row>
    <row r="140" spans="1:39">
      <c r="A140" s="104"/>
      <c r="B140" s="56">
        <f>Parâmetros!J129</f>
        <v>18</v>
      </c>
      <c r="C140" s="4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</row>
    <row r="141" spans="1:39">
      <c r="A141" s="104"/>
      <c r="B141" s="56">
        <f>Parâmetros!J130</f>
        <v>23</v>
      </c>
      <c r="C141" s="4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</row>
    <row r="142" spans="1:39">
      <c r="A142" s="104"/>
      <c r="B142" s="56">
        <f>Parâmetros!J131</f>
        <v>28</v>
      </c>
      <c r="C142" s="4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</row>
    <row r="143" spans="1:39">
      <c r="A143" s="104"/>
      <c r="B143" s="56">
        <f>Parâmetros!J132</f>
        <v>26</v>
      </c>
      <c r="C143" s="4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</row>
    <row r="144" spans="1:39">
      <c r="A144" s="104"/>
      <c r="B144" s="56">
        <f>Parâmetros!J133</f>
        <v>20</v>
      </c>
      <c r="C144" s="4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</row>
    <row r="145" spans="1:39">
      <c r="A145" s="104"/>
      <c r="B145" s="56">
        <f>Parâmetros!J134</f>
        <v>16</v>
      </c>
      <c r="C145" s="4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</row>
    <row r="146" spans="1:39">
      <c r="A146" s="104"/>
      <c r="B146" s="56">
        <f>Parâmetros!J135</f>
        <v>18</v>
      </c>
      <c r="C146" s="4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</row>
    <row r="147" spans="1:39">
      <c r="A147" s="104"/>
      <c r="B147" s="56">
        <f>Parâmetros!J136</f>
        <v>18</v>
      </c>
      <c r="C147" s="4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</row>
    <row r="148" spans="1:39">
      <c r="A148" s="104"/>
      <c r="B148" s="56">
        <f>Parâmetros!J137</f>
        <v>15</v>
      </c>
      <c r="C148" s="4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</row>
    <row r="149" spans="1:39">
      <c r="A149" s="104"/>
      <c r="B149" s="56">
        <f>Parâmetros!J138</f>
        <v>19</v>
      </c>
      <c r="C149" s="4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</row>
    <row r="150" spans="1:39">
      <c r="A150" s="104"/>
      <c r="B150" s="131"/>
      <c r="C150" s="4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</row>
    <row r="151" spans="1:39">
      <c r="A151" s="104"/>
      <c r="B151" s="131"/>
      <c r="C151" s="4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</row>
    <row r="152" spans="1:39">
      <c r="A152" s="104"/>
      <c r="B152" s="131"/>
      <c r="C152" s="4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</row>
    <row r="153" spans="1:39">
      <c r="A153" s="104"/>
      <c r="B153" s="131"/>
      <c r="C153" s="4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</row>
    <row r="154" spans="1:39">
      <c r="A154" s="104"/>
      <c r="B154" s="131"/>
      <c r="C154" s="4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</row>
    <row r="155" spans="1:39">
      <c r="A155" s="104"/>
      <c r="B155" s="131"/>
      <c r="C155" s="4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</row>
    <row r="156" spans="1:39">
      <c r="A156" s="104"/>
      <c r="B156" s="131"/>
      <c r="C156" s="4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</row>
    <row r="157" spans="1:39">
      <c r="A157" s="104"/>
      <c r="B157" s="131"/>
      <c r="C157" s="4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</row>
    <row r="158" spans="1:39">
      <c r="A158" s="104"/>
      <c r="B158" s="131"/>
      <c r="C158" s="4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</row>
    <row r="159" spans="1:39">
      <c r="A159" s="104"/>
      <c r="B159" s="131"/>
      <c r="C159" s="4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</row>
    <row r="160" spans="1:39">
      <c r="A160" s="104"/>
      <c r="B160" s="131"/>
      <c r="C160" s="4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</row>
    <row r="161" spans="1:39">
      <c r="A161" s="104"/>
      <c r="B161" s="131"/>
      <c r="C161" s="4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</row>
    <row r="162" spans="1:39">
      <c r="A162" s="104"/>
      <c r="B162" s="131"/>
      <c r="C162" s="4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</row>
    <row r="163" spans="1:39">
      <c r="A163" s="104"/>
      <c r="B163" s="131"/>
      <c r="C163" s="4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</row>
    <row r="164" spans="1:39">
      <c r="A164" s="104"/>
      <c r="B164" s="131"/>
      <c r="C164" s="4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</row>
    <row r="165" spans="1:39">
      <c r="A165" s="104"/>
      <c r="B165" s="127"/>
      <c r="C165" s="4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</row>
    <row r="166" spans="1:39">
      <c r="A166" s="104"/>
      <c r="B166" s="127"/>
      <c r="C166" s="4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</row>
    <row r="167" spans="1:39">
      <c r="A167" s="104"/>
      <c r="B167" s="127"/>
      <c r="C167" s="4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</row>
    <row r="168" spans="1:39">
      <c r="A168" s="104"/>
      <c r="B168" s="128"/>
      <c r="C168" s="4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</row>
    <row r="169" spans="1:39">
      <c r="A169" s="104"/>
      <c r="B169" s="56">
        <f>Parâmetros!J158</f>
        <v>16</v>
      </c>
      <c r="C169" s="4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</row>
    <row r="170" spans="1:39">
      <c r="A170" s="104"/>
      <c r="B170" s="56">
        <f>Parâmetros!J159</f>
        <v>23</v>
      </c>
      <c r="C170" s="4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</row>
    <row r="171" spans="1:39">
      <c r="A171" s="104"/>
      <c r="B171" s="56">
        <f>Parâmetros!J160</f>
        <v>21</v>
      </c>
      <c r="C171" s="4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</row>
    <row r="172" spans="1:39">
      <c r="A172" s="104"/>
      <c r="B172" s="56">
        <f>Parâmetros!J161</f>
        <v>24</v>
      </c>
      <c r="C172" s="4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</row>
    <row r="173" spans="1:39">
      <c r="A173" s="104"/>
      <c r="B173" s="56">
        <f>Parâmetros!J162</f>
        <v>25</v>
      </c>
      <c r="C173" s="42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</row>
    <row r="174" spans="1:39">
      <c r="A174" s="104"/>
      <c r="B174" s="56">
        <f>Parâmetros!J163</f>
        <v>24</v>
      </c>
      <c r="C174" s="42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</row>
    <row r="175" spans="1:39">
      <c r="A175" s="104"/>
      <c r="B175" s="56">
        <f>Parâmetros!J164</f>
        <v>27</v>
      </c>
      <c r="C175" s="42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</row>
    <row r="176" spans="1:39">
      <c r="A176" s="104"/>
      <c r="B176" s="56">
        <f>Parâmetros!J165</f>
        <v>17</v>
      </c>
      <c r="C176" s="42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</row>
    <row r="177" spans="1:39">
      <c r="A177" s="104"/>
      <c r="B177" s="56">
        <f>Parâmetros!J166</f>
        <v>19</v>
      </c>
      <c r="C177" s="42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</row>
    <row r="178" spans="1:39">
      <c r="A178" s="104"/>
      <c r="B178" s="56">
        <f>Parâmetros!J167</f>
        <v>29</v>
      </c>
      <c r="C178" s="42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</row>
    <row r="179" spans="1:39">
      <c r="A179" s="104"/>
      <c r="B179" s="56">
        <f>Parâmetros!J168</f>
        <v>22</v>
      </c>
      <c r="C179" s="42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</row>
    <row r="180" spans="1:39">
      <c r="A180" s="104"/>
      <c r="B180" s="56">
        <f>Parâmetros!J169</f>
        <v>25</v>
      </c>
      <c r="C180" s="42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</row>
    <row r="181" spans="1:39">
      <c r="A181" s="104"/>
      <c r="B181" s="56">
        <f>Parâmetros!J170</f>
        <v>20</v>
      </c>
      <c r="C181" s="42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</row>
    <row r="182" spans="1:39">
      <c r="A182" s="104"/>
      <c r="B182" s="56">
        <f>Parâmetros!J171</f>
        <v>24</v>
      </c>
      <c r="C182" s="42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</row>
    <row r="183" spans="1:39">
      <c r="A183" s="104"/>
      <c r="B183" s="56">
        <f>Parâmetros!J172</f>
        <v>21</v>
      </c>
      <c r="C183" s="42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</row>
    <row r="184" spans="1:39">
      <c r="A184" s="104"/>
      <c r="B184" s="56">
        <f>Parâmetros!J173</f>
        <v>27</v>
      </c>
      <c r="C184" s="42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</row>
    <row r="185" spans="1:39">
      <c r="A185" s="104"/>
      <c r="B185" s="56">
        <f>Parâmetros!J174</f>
        <v>25</v>
      </c>
      <c r="C185" s="42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</row>
    <row r="186" spans="1:39">
      <c r="A186" s="104"/>
      <c r="B186" s="56">
        <f>Parâmetros!J175</f>
        <v>25</v>
      </c>
      <c r="C186" s="42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</row>
    <row r="187" spans="1:39">
      <c r="A187" s="104"/>
      <c r="B187" s="56">
        <f>Parâmetros!J176</f>
        <v>25</v>
      </c>
      <c r="C187" s="42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</row>
    <row r="188" spans="1:39">
      <c r="A188" s="104"/>
      <c r="B188" s="56">
        <f>Parâmetros!J177</f>
        <v>21</v>
      </c>
      <c r="C188" s="42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</row>
    <row r="189" spans="1:39">
      <c r="A189" s="104"/>
      <c r="B189" s="56">
        <f>Parâmetros!J178</f>
        <v>22</v>
      </c>
      <c r="C189" s="42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</row>
    <row r="190" spans="1:39">
      <c r="A190" s="104"/>
      <c r="B190" s="56">
        <f>Parâmetros!J179</f>
        <v>23</v>
      </c>
      <c r="C190" s="42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</row>
    <row r="191" spans="1:39">
      <c r="A191" s="104"/>
      <c r="B191" s="56">
        <f>Parâmetros!J180</f>
        <v>28</v>
      </c>
      <c r="C191" s="42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</row>
    <row r="192" spans="1:39">
      <c r="A192" s="104"/>
      <c r="B192" s="56">
        <f>Parâmetros!J181</f>
        <v>22</v>
      </c>
      <c r="C192" s="42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</row>
    <row r="193" spans="1:39">
      <c r="A193" s="104"/>
      <c r="B193" s="56">
        <f>Parâmetros!J182</f>
        <v>19</v>
      </c>
      <c r="C193" s="42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</row>
    <row r="194" spans="1:39">
      <c r="A194" s="104"/>
      <c r="B194" s="56">
        <f>Parâmetros!J183</f>
        <v>24</v>
      </c>
      <c r="C194" s="42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</row>
    <row r="195" spans="1:39">
      <c r="A195" s="104"/>
      <c r="B195" s="56">
        <f>Parâmetros!J184</f>
        <v>19</v>
      </c>
      <c r="C195" s="42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</row>
    <row r="196" spans="1:39">
      <c r="A196" s="104"/>
      <c r="B196" s="56">
        <f>Parâmetros!J185</f>
        <v>24</v>
      </c>
      <c r="C196" s="42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</row>
    <row r="197" spans="1:39">
      <c r="A197" s="104"/>
      <c r="B197" s="56">
        <f>Parâmetros!J186</f>
        <v>25</v>
      </c>
      <c r="C197" s="42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</row>
    <row r="198" spans="1:39">
      <c r="A198" s="104"/>
      <c r="B198" s="56">
        <f>Parâmetros!J187</f>
        <v>28</v>
      </c>
      <c r="C198" s="42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</row>
    <row r="199" spans="1:39">
      <c r="A199" s="104"/>
      <c r="B199" s="131"/>
      <c r="C199" s="42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</row>
    <row r="200" spans="1:39">
      <c r="A200" s="104"/>
      <c r="B200" s="131"/>
      <c r="C200" s="42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</row>
    <row r="201" spans="1:39">
      <c r="A201" s="104"/>
      <c r="B201" s="131"/>
      <c r="C201" s="42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</row>
    <row r="202" spans="1:39">
      <c r="A202" s="104"/>
      <c r="B202" s="131"/>
      <c r="C202" s="42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</row>
    <row r="203" spans="1:39">
      <c r="A203" s="104"/>
      <c r="B203" s="131"/>
      <c r="C203" s="42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</row>
    <row r="204" spans="1:39">
      <c r="A204" s="104"/>
      <c r="B204" s="131"/>
      <c r="C204" s="42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</row>
    <row r="205" spans="1:39">
      <c r="A205" s="104"/>
      <c r="B205" s="131"/>
      <c r="C205" s="42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</row>
    <row r="206" spans="1:39">
      <c r="A206" s="104"/>
      <c r="B206" s="131"/>
      <c r="C206" s="42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</row>
    <row r="207" spans="1:39">
      <c r="A207" s="104"/>
      <c r="B207" s="131"/>
      <c r="C207" s="42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</row>
    <row r="208" spans="1:39">
      <c r="A208" s="104"/>
      <c r="B208" s="131"/>
      <c r="C208" s="42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</row>
    <row r="209" spans="1:39">
      <c r="A209" s="104"/>
      <c r="B209" s="131"/>
      <c r="C209" s="42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</row>
    <row r="210" spans="1:39">
      <c r="A210" s="104"/>
      <c r="B210" s="131"/>
      <c r="C210" s="42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</row>
    <row r="211" spans="1:39">
      <c r="A211" s="104"/>
      <c r="B211" s="131"/>
      <c r="C211" s="42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</row>
    <row r="212" spans="1:39">
      <c r="A212" s="104"/>
      <c r="B212" s="131"/>
      <c r="C212" s="42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</row>
    <row r="213" spans="1:39">
      <c r="A213" s="104"/>
      <c r="B213" s="131"/>
      <c r="C213" s="42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</row>
    <row r="214" spans="1:39">
      <c r="A214" s="104"/>
      <c r="B214" s="131"/>
      <c r="C214" s="42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</row>
    <row r="215" spans="1:39">
      <c r="A215" s="104"/>
      <c r="B215" s="131"/>
      <c r="C215" s="42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</row>
    <row r="216" spans="1:39">
      <c r="A216" s="104"/>
      <c r="B216" s="131"/>
      <c r="C216" s="42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</row>
    <row r="217" spans="1:39">
      <c r="A217" s="104"/>
      <c r="B217" s="131"/>
      <c r="C217" s="42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</row>
    <row r="218" spans="1:39">
      <c r="A218" s="104"/>
      <c r="B218" s="131"/>
      <c r="C218" s="42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</row>
    <row r="219" spans="1:39">
      <c r="A219" s="104"/>
      <c r="B219" s="131"/>
      <c r="C219" s="42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</row>
    <row r="220" spans="1:39">
      <c r="A220" s="104"/>
      <c r="B220" s="131"/>
      <c r="C220" s="42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</row>
    <row r="221" spans="1:39">
      <c r="A221" s="104"/>
      <c r="B221" s="131"/>
      <c r="C221" s="42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</row>
    <row r="222" spans="1:39">
      <c r="A222" s="104"/>
      <c r="B222" s="131"/>
      <c r="C222" s="42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</row>
    <row r="223" spans="1:39">
      <c r="A223" s="104"/>
      <c r="B223" s="131"/>
      <c r="C223" s="42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</row>
    <row r="224" spans="1:39">
      <c r="A224" s="104"/>
      <c r="B224" s="131"/>
      <c r="C224" s="42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</row>
    <row r="225" spans="1:39">
      <c r="A225" s="104"/>
      <c r="B225" s="131"/>
      <c r="C225" s="42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</row>
    <row r="226" spans="1:39">
      <c r="A226" s="104"/>
      <c r="B226" s="131"/>
      <c r="C226" s="42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</row>
    <row r="227" spans="1:39">
      <c r="A227" s="104"/>
      <c r="B227" s="131"/>
      <c r="C227" s="42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</row>
    <row r="228" spans="1:39">
      <c r="A228" s="104"/>
      <c r="B228" s="131"/>
      <c r="C228" s="42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</row>
    <row r="229" spans="1:39">
      <c r="A229" s="104"/>
      <c r="B229" s="131"/>
      <c r="C229" s="42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</row>
    <row r="230" spans="1:39">
      <c r="A230" s="104"/>
      <c r="B230" s="131"/>
      <c r="C230" s="42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</row>
    <row r="231" spans="1:39">
      <c r="A231" s="104"/>
      <c r="B231" s="131"/>
      <c r="C231" s="42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</row>
    <row r="232" spans="1:39">
      <c r="A232" s="104"/>
      <c r="B232" s="131"/>
      <c r="C232" s="42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</row>
    <row r="233" spans="1:39">
      <c r="A233" s="104"/>
      <c r="B233" s="131"/>
      <c r="C233" s="42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</row>
    <row r="234" spans="1:39">
      <c r="A234" s="104"/>
      <c r="B234" s="131"/>
      <c r="C234" s="42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</row>
    <row r="235" spans="1:39">
      <c r="A235" s="104"/>
      <c r="B235" s="131"/>
      <c r="C235" s="42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</row>
    <row r="236" spans="1:39">
      <c r="A236" s="104"/>
      <c r="B236" s="131"/>
      <c r="C236" s="42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</row>
    <row r="237" spans="1:39">
      <c r="A237" s="104"/>
      <c r="B237" s="131"/>
      <c r="C237" s="42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</row>
    <row r="238" spans="1:39">
      <c r="A238" s="104"/>
      <c r="B238" s="131"/>
      <c r="C238" s="42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</row>
    <row r="239" spans="1:39">
      <c r="A239" s="104"/>
      <c r="B239" s="131"/>
      <c r="C239" s="42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</row>
    <row r="240" spans="1:39">
      <c r="A240" s="104"/>
      <c r="B240" s="131"/>
      <c r="C240" s="42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</row>
    <row r="241" spans="1:39">
      <c r="A241" s="104"/>
      <c r="B241" s="131"/>
      <c r="C241" s="42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</row>
    <row r="242" spans="1:39">
      <c r="A242" s="104"/>
      <c r="B242" s="131"/>
      <c r="C242" s="42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</row>
    <row r="243" spans="1:39">
      <c r="A243" s="104"/>
      <c r="B243" s="131"/>
      <c r="C243" s="42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</row>
    <row r="244" spans="1:39">
      <c r="A244" s="104"/>
      <c r="B244" s="131"/>
      <c r="C244" s="42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</row>
    <row r="245" spans="1:39">
      <c r="A245" s="104"/>
      <c r="B245" s="131"/>
      <c r="C245" s="42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</row>
    <row r="246" spans="1:39">
      <c r="A246" s="104"/>
      <c r="B246" s="131"/>
      <c r="C246" s="42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</row>
    <row r="247" spans="1:39">
      <c r="A247" s="104"/>
      <c r="B247" s="131"/>
      <c r="C247" s="42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</row>
    <row r="248" spans="1:39">
      <c r="A248" s="104"/>
      <c r="B248" s="131"/>
      <c r="C248" s="42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</row>
    <row r="249" spans="1:39">
      <c r="A249" s="104"/>
      <c r="B249" s="131"/>
      <c r="C249" s="42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</row>
    <row r="250" spans="1:39">
      <c r="A250" s="104"/>
      <c r="B250" s="131"/>
      <c r="C250" s="42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</row>
    <row r="251" spans="1:39">
      <c r="A251" s="104"/>
      <c r="B251" s="131"/>
      <c r="C251" s="42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</row>
    <row r="252" spans="1:39">
      <c r="A252" s="104"/>
      <c r="B252" s="131"/>
      <c r="C252" s="42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</row>
    <row r="253" spans="1:39">
      <c r="A253" s="104"/>
      <c r="B253" s="131"/>
      <c r="C253" s="42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</row>
    <row r="254" spans="1:39">
      <c r="A254" s="104"/>
      <c r="B254" s="131"/>
      <c r="C254" s="42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</row>
    <row r="255" spans="1:39">
      <c r="A255" s="104"/>
      <c r="B255" s="131"/>
      <c r="C255" s="42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</row>
    <row r="256" spans="1:39">
      <c r="A256" s="104"/>
      <c r="B256" s="131"/>
      <c r="C256" s="42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</row>
    <row r="257" spans="1:39">
      <c r="A257" s="104"/>
      <c r="B257" s="131"/>
      <c r="C257" s="42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</row>
    <row r="258" spans="1:39">
      <c r="A258" s="104"/>
      <c r="B258" s="131"/>
      <c r="C258" s="42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</row>
    <row r="259" spans="1:39">
      <c r="A259" s="104"/>
      <c r="B259" s="131"/>
      <c r="C259" s="42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</row>
    <row r="260" spans="1:39">
      <c r="A260" s="104"/>
      <c r="B260" s="131"/>
      <c r="C260" s="42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</row>
    <row r="261" spans="1:39">
      <c r="A261" s="104"/>
      <c r="B261" s="131"/>
      <c r="C261" s="42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</row>
    <row r="262" spans="1:39">
      <c r="A262" s="104"/>
      <c r="B262" s="131"/>
      <c r="C262" s="42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</row>
    <row r="263" spans="1:39">
      <c r="A263" s="104"/>
      <c r="B263" s="131"/>
      <c r="C263" s="42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</row>
    <row r="264" spans="1:39">
      <c r="A264" s="104"/>
      <c r="B264" s="131"/>
      <c r="C264" s="42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</row>
    <row r="265" spans="1:39">
      <c r="A265" s="104"/>
      <c r="B265" s="131"/>
      <c r="C265" s="42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</row>
    <row r="266" spans="1:39">
      <c r="A266" s="104"/>
      <c r="B266" s="56">
        <f>Parâmetros!J255</f>
        <v>7</v>
      </c>
      <c r="C266" s="42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</row>
    <row r="267" spans="1:39">
      <c r="A267" s="104"/>
      <c r="B267" s="56">
        <f>Parâmetros!J256</f>
        <v>6</v>
      </c>
      <c r="C267" s="42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</row>
    <row r="268" spans="1:39">
      <c r="A268" s="104"/>
      <c r="B268" s="56">
        <f>Parâmetros!J257</f>
        <v>18</v>
      </c>
      <c r="C268" s="42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</row>
    <row r="269" spans="1:39">
      <c r="A269" s="104"/>
      <c r="B269" s="56">
        <f>Parâmetros!J258</f>
        <v>17</v>
      </c>
      <c r="C269" s="42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</row>
    <row r="270" spans="1:39">
      <c r="A270" s="104"/>
      <c r="B270" s="56">
        <f>Parâmetros!J259</f>
        <v>12</v>
      </c>
      <c r="C270" s="42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</row>
    <row r="271" spans="1:39">
      <c r="A271" s="104"/>
      <c r="B271" s="56">
        <f>Parâmetros!J260</f>
        <v>27</v>
      </c>
      <c r="C271" s="42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</row>
    <row r="272" spans="1:39">
      <c r="A272" s="104"/>
      <c r="B272" s="56">
        <f>Parâmetros!J261</f>
        <v>10</v>
      </c>
      <c r="C272" s="42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</row>
    <row r="273" spans="1:39">
      <c r="A273" s="104"/>
      <c r="B273" s="56">
        <f>Parâmetros!J262</f>
        <v>23</v>
      </c>
      <c r="C273" s="42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</row>
    <row r="274" spans="1:39">
      <c r="A274" s="104"/>
      <c r="B274" s="56">
        <f>Parâmetros!J263</f>
        <v>20</v>
      </c>
      <c r="C274" s="42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</row>
    <row r="275" spans="1:39">
      <c r="A275" s="104"/>
      <c r="B275" s="56">
        <f>Parâmetros!J264</f>
        <v>14</v>
      </c>
      <c r="C275" s="42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</row>
    <row r="276" spans="1:39">
      <c r="A276" s="104"/>
      <c r="B276" s="56">
        <f>Parâmetros!J265</f>
        <v>15</v>
      </c>
      <c r="C276" s="42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</row>
    <row r="277" spans="1:39">
      <c r="A277" s="104"/>
      <c r="B277" s="56">
        <f>Parâmetros!J266</f>
        <v>13</v>
      </c>
      <c r="C277" s="42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</row>
    <row r="278" spans="1:39">
      <c r="A278" s="104"/>
      <c r="B278" s="131"/>
      <c r="C278" s="42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</row>
    <row r="279" spans="1:39">
      <c r="A279" s="104"/>
      <c r="B279" s="131"/>
      <c r="C279" s="42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</row>
    <row r="280" spans="1:39">
      <c r="A280" s="104"/>
      <c r="B280" s="131"/>
      <c r="C280" s="42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</row>
    <row r="281" spans="1:39">
      <c r="A281" s="104"/>
      <c r="B281" s="131"/>
      <c r="C281" s="42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</row>
    <row r="282" spans="1:39">
      <c r="A282" s="104"/>
      <c r="B282" s="131"/>
      <c r="C282" s="42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</row>
    <row r="283" spans="1:39">
      <c r="A283" s="104"/>
      <c r="B283" s="56">
        <f>Parâmetros!J272</f>
        <v>9</v>
      </c>
      <c r="C283" s="42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</row>
    <row r="284" spans="1:39">
      <c r="A284" s="104"/>
      <c r="B284" s="131"/>
      <c r="C284" s="42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</row>
    <row r="285" spans="1:39">
      <c r="A285" s="104"/>
      <c r="B285" s="131"/>
      <c r="C285" s="42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</row>
    <row r="286" spans="1:39">
      <c r="A286" s="104"/>
      <c r="B286" s="131"/>
      <c r="C286" s="42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</row>
    <row r="287" spans="1:39">
      <c r="A287" s="104"/>
      <c r="B287" s="128"/>
      <c r="C287" s="42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</row>
    <row r="288" spans="1:39">
      <c r="A288" s="104"/>
      <c r="B288" s="128"/>
      <c r="C288" s="42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</row>
    <row r="289" spans="1:39">
      <c r="A289" s="104"/>
      <c r="B289" s="56">
        <f>Parâmetros!J278</f>
        <v>18</v>
      </c>
      <c r="C289" s="42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</row>
    <row r="290" spans="1:39">
      <c r="A290" s="104"/>
      <c r="B290" s="56">
        <f>Parâmetros!J279</f>
        <v>13</v>
      </c>
      <c r="C290" s="42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</row>
    <row r="291" spans="1:39">
      <c r="A291" s="104"/>
      <c r="B291" s="56">
        <f>Parâmetros!J280</f>
        <v>18</v>
      </c>
      <c r="C291" s="42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</row>
    <row r="292" spans="1:39">
      <c r="A292" s="104"/>
      <c r="B292" s="56">
        <f>Parâmetros!J281</f>
        <v>17</v>
      </c>
      <c r="C292" s="42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</row>
    <row r="293" spans="1:39">
      <c r="A293" s="104"/>
      <c r="B293" s="56">
        <f>Parâmetros!J282</f>
        <v>13</v>
      </c>
      <c r="C293" s="42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</row>
    <row r="294" spans="1:39">
      <c r="A294" s="104"/>
      <c r="B294" s="56">
        <f>Parâmetros!J283</f>
        <v>14</v>
      </c>
      <c r="C294" s="42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</row>
    <row r="295" spans="1:39">
      <c r="A295" s="104"/>
      <c r="B295" s="56">
        <f>Parâmetros!J284</f>
        <v>21</v>
      </c>
      <c r="C295" s="42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</row>
    <row r="296" spans="1:39">
      <c r="A296" s="104"/>
      <c r="B296" s="56">
        <f>Parâmetros!J285</f>
        <v>14</v>
      </c>
      <c r="C296" s="42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</row>
    <row r="297" spans="1:39">
      <c r="A297" s="104"/>
      <c r="B297" s="56">
        <f>Parâmetros!J286</f>
        <v>14</v>
      </c>
      <c r="C297" s="42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</row>
    <row r="298" spans="1:39">
      <c r="A298" s="104"/>
      <c r="B298" s="56">
        <f>Parâmetros!J287</f>
        <v>10</v>
      </c>
      <c r="C298" s="42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</row>
    <row r="299" spans="1:39">
      <c r="A299" s="104"/>
      <c r="B299" s="56">
        <f>Parâmetros!J288</f>
        <v>14</v>
      </c>
      <c r="C299" s="42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</row>
    <row r="300" spans="1:39">
      <c r="A300" s="104"/>
      <c r="B300" s="56"/>
      <c r="C300" s="42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</row>
    <row r="301" spans="1:39">
      <c r="A301" s="104"/>
      <c r="B301" s="56"/>
      <c r="C301" s="42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</row>
    <row r="302" spans="1:39">
      <c r="A302" s="104"/>
      <c r="B302" s="56"/>
      <c r="C302" s="42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</row>
    <row r="303" spans="1:39">
      <c r="A303" s="104"/>
      <c r="B303" s="56"/>
      <c r="C303" s="42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</row>
    <row r="304" spans="1:39">
      <c r="A304" s="104"/>
      <c r="B304" s="56"/>
      <c r="C304" s="42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</row>
    <row r="305" spans="1:39">
      <c r="A305" s="104"/>
      <c r="B305" s="56"/>
      <c r="C305" s="42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</row>
    <row r="306" spans="1:39">
      <c r="A306" s="104"/>
      <c r="B306" s="56"/>
      <c r="C306" s="42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</row>
    <row r="307" spans="1:39">
      <c r="A307" s="104"/>
      <c r="B307" s="56"/>
      <c r="C307" s="42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</row>
    <row r="308" spans="1:39">
      <c r="A308" s="104"/>
      <c r="B308" s="56"/>
      <c r="C308" s="42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</row>
    <row r="309" spans="1:39">
      <c r="A309" s="104"/>
      <c r="B309" s="56"/>
      <c r="C309" s="42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</row>
    <row r="310" spans="1:39">
      <c r="A310" s="104"/>
      <c r="B310" s="56"/>
      <c r="C310" s="42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</row>
    <row r="311" spans="1:39">
      <c r="A311" s="104"/>
      <c r="B311" s="56"/>
      <c r="C311" s="42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</row>
    <row r="312" spans="1:39">
      <c r="A312" s="104"/>
      <c r="B312" s="56"/>
      <c r="C312" s="42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</row>
    <row r="313" spans="1:39">
      <c r="A313" s="104"/>
      <c r="B313" s="56"/>
      <c r="C313" s="42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</row>
    <row r="314" spans="1:39">
      <c r="A314" s="104"/>
      <c r="B314" s="56"/>
      <c r="C314" s="42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</row>
    <row r="315" spans="1:39">
      <c r="A315" s="104"/>
      <c r="B315" s="127"/>
      <c r="C315" s="42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</row>
    <row r="316" spans="1:39">
      <c r="A316" s="104"/>
      <c r="B316" s="127"/>
      <c r="C316" s="42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</row>
    <row r="317" spans="1:39">
      <c r="A317" s="104"/>
      <c r="B317" s="127"/>
      <c r="C317" s="42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</row>
    <row r="318" spans="1:39">
      <c r="A318" s="104"/>
      <c r="B318" s="127"/>
      <c r="C318" s="42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</row>
    <row r="319" spans="1:39">
      <c r="A319" s="104"/>
      <c r="B319" s="127"/>
      <c r="C319" s="42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</row>
    <row r="320" spans="1:39">
      <c r="A320" s="104"/>
      <c r="B320" s="127"/>
      <c r="C320" s="42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</row>
    <row r="321" spans="1:39">
      <c r="A321" s="104"/>
      <c r="B321" s="127"/>
      <c r="C321" s="42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</row>
    <row r="322" spans="1:39">
      <c r="A322" s="104"/>
      <c r="B322" s="127"/>
      <c r="C322" s="42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</row>
    <row r="323" spans="1:39">
      <c r="A323" s="104"/>
      <c r="B323" s="127"/>
      <c r="C323" s="42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</row>
    <row r="324" spans="1:39">
      <c r="A324" s="104"/>
      <c r="B324" s="127"/>
      <c r="C324" s="42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</row>
    <row r="325" spans="1:39">
      <c r="A325" s="104"/>
      <c r="B325" s="127"/>
      <c r="C325" s="42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</row>
    <row r="326" spans="1:39">
      <c r="A326" s="104"/>
      <c r="B326" s="127"/>
      <c r="C326" s="42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</row>
    <row r="327" spans="1:39">
      <c r="A327" s="104"/>
      <c r="B327" s="127"/>
      <c r="C327" s="42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</row>
    <row r="328" spans="1:39">
      <c r="A328" s="104"/>
      <c r="B328" s="127"/>
      <c r="C328" s="42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</row>
    <row r="329" spans="1:39">
      <c r="A329" s="104"/>
      <c r="B329" s="127"/>
      <c r="C329" s="42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</row>
    <row r="330" spans="1:39">
      <c r="A330" s="104"/>
      <c r="B330" s="127"/>
      <c r="C330" s="42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</row>
    <row r="331" spans="1:39">
      <c r="A331" s="104"/>
      <c r="B331" s="127"/>
      <c r="C331" s="42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</row>
    <row r="332" spans="1:39">
      <c r="A332" s="104"/>
      <c r="B332" s="127"/>
      <c r="C332" s="42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</row>
    <row r="333" spans="1:39">
      <c r="A333" s="104"/>
      <c r="B333" s="127"/>
      <c r="C333" s="42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</row>
    <row r="334" spans="1:39">
      <c r="A334" s="104"/>
      <c r="B334" s="127"/>
      <c r="C334" s="42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</row>
    <row r="335" spans="1:39">
      <c r="A335" s="104"/>
      <c r="B335" s="127"/>
      <c r="C335" s="42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</row>
    <row r="336" spans="1:39">
      <c r="A336" s="104"/>
      <c r="B336" s="56"/>
      <c r="C336" s="42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</row>
    <row r="337" spans="1:39">
      <c r="A337" s="104"/>
      <c r="B337" s="56"/>
      <c r="C337" s="42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</row>
    <row r="338" spans="1:39">
      <c r="A338" s="104"/>
      <c r="B338" s="56"/>
      <c r="C338" s="42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</row>
    <row r="339" spans="1:39">
      <c r="A339" s="104"/>
      <c r="B339" s="56"/>
      <c r="C339" s="42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</row>
    <row r="340" spans="1:39">
      <c r="A340" s="104"/>
      <c r="B340" s="56"/>
      <c r="C340" s="42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</row>
    <row r="341" spans="1:39">
      <c r="A341" s="104"/>
      <c r="B341" s="56"/>
      <c r="C341" s="42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</row>
    <row r="342" spans="1:39">
      <c r="A342" s="104"/>
      <c r="B342" s="56"/>
      <c r="C342" s="42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</row>
    <row r="343" spans="1:39">
      <c r="A343" s="104"/>
      <c r="B343" s="56"/>
      <c r="C343" s="42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</row>
    <row r="344" spans="1:39">
      <c r="A344" s="104"/>
      <c r="B344" s="56"/>
      <c r="C344" s="42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</row>
    <row r="345" spans="1:39">
      <c r="A345" s="104"/>
      <c r="B345" s="56"/>
      <c r="C345" s="42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</row>
    <row r="346" spans="1:39">
      <c r="A346" s="104"/>
      <c r="B346" s="56"/>
      <c r="C346" s="42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</row>
    <row r="347" spans="1:39">
      <c r="A347" s="104"/>
      <c r="B347" s="56"/>
      <c r="C347" s="42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</row>
    <row r="348" spans="1:39">
      <c r="A348" s="104"/>
      <c r="B348" s="56"/>
      <c r="C348" s="42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</row>
    <row r="349" spans="1:39">
      <c r="A349" s="104"/>
      <c r="B349" s="56"/>
      <c r="C349" s="42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</row>
    <row r="350" spans="1:39">
      <c r="A350" s="104"/>
      <c r="B350" s="56"/>
      <c r="C350" s="42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</row>
    <row r="351" spans="1:39">
      <c r="A351" s="104"/>
      <c r="B351" s="56"/>
      <c r="C351" s="42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</row>
    <row r="352" spans="1:39">
      <c r="A352" s="104"/>
      <c r="B352" s="56"/>
      <c r="C352" s="42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</row>
    <row r="353" spans="1:39">
      <c r="A353" s="104"/>
      <c r="B353" s="56"/>
      <c r="C353" s="42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</row>
    <row r="354" spans="1:39">
      <c r="A354" s="104"/>
      <c r="B354" s="56"/>
      <c r="C354" s="42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</row>
    <row r="355" spans="1:39">
      <c r="A355" s="104"/>
      <c r="B355" s="56"/>
      <c r="C355" s="42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</row>
    <row r="356" spans="1:39">
      <c r="A356" s="104"/>
      <c r="B356" s="56"/>
      <c r="C356" s="42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</row>
    <row r="357" spans="1:39">
      <c r="A357" s="104"/>
      <c r="B357" s="56"/>
      <c r="C357" s="42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</row>
    <row r="358" spans="1:39">
      <c r="A358" s="104"/>
      <c r="B358" s="56"/>
      <c r="C358" s="42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</row>
    <row r="359" spans="1:39">
      <c r="A359" s="104"/>
      <c r="B359" s="56"/>
      <c r="C359" s="42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</row>
    <row r="360" spans="1:39">
      <c r="A360" s="104"/>
      <c r="B360" s="56"/>
      <c r="C360" s="42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</row>
    <row r="361" spans="1:39">
      <c r="A361" s="104"/>
      <c r="B361" s="56"/>
      <c r="C361" s="42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</row>
    <row r="362" spans="1:39">
      <c r="A362" s="104"/>
      <c r="B362" s="127"/>
      <c r="C362" s="42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</row>
    <row r="363" spans="1:39">
      <c r="A363" s="104"/>
      <c r="B363" s="127"/>
      <c r="C363" s="42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</row>
    <row r="364" spans="1:39">
      <c r="A364" s="104"/>
      <c r="B364" s="127"/>
      <c r="C364" s="42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</row>
    <row r="365" spans="1:39">
      <c r="A365" s="104"/>
      <c r="B365" s="127"/>
      <c r="C365" s="42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</row>
    <row r="366" spans="1:39">
      <c r="A366" s="104"/>
      <c r="B366" s="127"/>
      <c r="C366" s="42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</row>
    <row r="367" spans="1:39">
      <c r="A367" s="104"/>
      <c r="B367" s="127"/>
      <c r="C367" s="42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</row>
    <row r="368" spans="1:39">
      <c r="A368" s="104"/>
      <c r="B368" s="127"/>
      <c r="C368" s="42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</row>
    <row r="369" spans="1:39">
      <c r="A369" s="104"/>
      <c r="B369" s="127"/>
      <c r="C369" s="42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</row>
    <row r="370" spans="1:39">
      <c r="A370" s="104"/>
      <c r="B370" s="127"/>
      <c r="C370" s="42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</row>
    <row r="371" spans="1:39">
      <c r="A371" s="104"/>
      <c r="B371" s="127"/>
      <c r="C371" s="42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</row>
    <row r="372" spans="1:39">
      <c r="A372" s="104"/>
      <c r="B372" s="127"/>
      <c r="C372" s="42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</row>
    <row r="373" spans="1:39">
      <c r="A373" s="104"/>
      <c r="B373" s="127"/>
      <c r="C373" s="42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</row>
    <row r="374" spans="1:39">
      <c r="A374" s="104"/>
      <c r="B374" s="127"/>
      <c r="C374" s="42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</row>
    <row r="375" spans="1:39">
      <c r="A375" s="104"/>
      <c r="B375" s="127"/>
      <c r="C375" s="42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</row>
    <row r="376" spans="1:39">
      <c r="A376" s="104"/>
      <c r="B376" s="127"/>
      <c r="C376" s="42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</row>
    <row r="377" spans="1:39">
      <c r="A377" s="104"/>
      <c r="B377" s="127"/>
      <c r="C377" s="42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</row>
    <row r="378" spans="1:39">
      <c r="A378" s="104"/>
      <c r="B378" s="127"/>
      <c r="C378" s="42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</row>
    <row r="379" spans="1:39">
      <c r="A379" s="104"/>
      <c r="B379" s="127"/>
      <c r="C379" s="42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</row>
    <row r="380" spans="1:39">
      <c r="A380" s="104"/>
      <c r="B380" s="127"/>
      <c r="C380" s="42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</row>
    <row r="381" spans="1:39">
      <c r="A381" s="104"/>
      <c r="B381" s="127"/>
      <c r="C381" s="42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</row>
    <row r="382" spans="1:39">
      <c r="A382" s="104"/>
      <c r="B382" s="127"/>
      <c r="C382" s="42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</row>
    <row r="383" spans="1:39">
      <c r="A383" s="104"/>
      <c r="B383" s="127"/>
      <c r="C383" s="42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</row>
    <row r="384" spans="1:39">
      <c r="A384" s="104"/>
      <c r="B384" s="127"/>
      <c r="C384" s="42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</row>
    <row r="385" spans="1:39">
      <c r="A385" s="104"/>
      <c r="B385" s="127"/>
      <c r="C385" s="42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</row>
    <row r="386" spans="1:39">
      <c r="A386" s="104"/>
      <c r="B386" s="127"/>
      <c r="C386" s="42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</row>
    <row r="387" spans="1:39">
      <c r="A387" s="104"/>
      <c r="B387" s="127"/>
      <c r="C387" s="42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</row>
    <row r="388" spans="1:39">
      <c r="A388" s="104"/>
      <c r="B388" s="127"/>
      <c r="C388" s="42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</row>
    <row r="389" spans="1:39">
      <c r="A389" s="104"/>
      <c r="B389" s="127"/>
      <c r="C389" s="42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</row>
    <row r="390" spans="1:39">
      <c r="A390" s="104"/>
      <c r="B390" s="127"/>
      <c r="C390" s="42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</row>
    <row r="391" spans="1:39">
      <c r="A391" s="104"/>
      <c r="B391" s="127"/>
      <c r="C391" s="42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</row>
    <row r="392" spans="1:39">
      <c r="A392" s="104"/>
      <c r="B392" s="127"/>
      <c r="C392" s="42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</row>
    <row r="393" spans="1:39">
      <c r="A393" s="104"/>
      <c r="B393" s="127"/>
      <c r="C393" s="42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</row>
    <row r="394" spans="1:39">
      <c r="A394" s="104"/>
      <c r="B394" s="127"/>
      <c r="C394" s="42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</row>
    <row r="395" spans="1:39">
      <c r="A395" s="104"/>
      <c r="B395" s="127"/>
      <c r="C395" s="42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</row>
    <row r="396" spans="1:39">
      <c r="A396" s="104"/>
      <c r="B396" s="127"/>
      <c r="C396" s="42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</row>
    <row r="397" spans="1:39">
      <c r="A397" s="104"/>
      <c r="B397" s="127"/>
      <c r="C397" s="42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</row>
    <row r="398" spans="1:39">
      <c r="A398" s="104"/>
      <c r="B398" s="127"/>
      <c r="C398" s="42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</row>
    <row r="399" spans="1:39">
      <c r="A399" s="104"/>
      <c r="B399" s="127"/>
      <c r="C399" s="42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</row>
    <row r="400" spans="1:39">
      <c r="A400" s="104"/>
      <c r="B400" s="127"/>
      <c r="C400" s="42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</row>
    <row r="401" spans="1:39">
      <c r="A401" s="104"/>
      <c r="B401" s="127"/>
      <c r="C401" s="42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</row>
    <row r="402" spans="1:39">
      <c r="A402" s="104"/>
      <c r="B402" s="127"/>
      <c r="C402" s="42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</row>
    <row r="403" spans="1:39">
      <c r="A403" s="104"/>
      <c r="B403" s="127"/>
      <c r="C403" s="42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</row>
    <row r="404" spans="1:39">
      <c r="A404" s="104"/>
      <c r="B404" s="127"/>
      <c r="C404" s="42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</row>
    <row r="405" spans="1:39">
      <c r="A405" s="104"/>
      <c r="B405" s="127"/>
      <c r="C405" s="42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</row>
    <row r="406" spans="1:39">
      <c r="A406" s="104"/>
      <c r="B406" s="127"/>
      <c r="C406" s="42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</row>
    <row r="407" spans="1:39">
      <c r="A407" s="104"/>
      <c r="B407" s="127"/>
      <c r="C407" s="42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</row>
    <row r="408" spans="1:39">
      <c r="A408" s="104"/>
      <c r="B408" s="127"/>
      <c r="C408" s="42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</row>
    <row r="409" spans="1:39">
      <c r="A409" s="104"/>
      <c r="B409" s="127"/>
      <c r="C409" s="42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</row>
    <row r="410" spans="1:39">
      <c r="A410" s="104"/>
      <c r="B410" s="127"/>
      <c r="C410" s="42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</row>
    <row r="411" spans="1:39">
      <c r="A411" s="104"/>
      <c r="B411" s="127"/>
      <c r="C411" s="42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</row>
    <row r="412" spans="1:39">
      <c r="A412" s="104"/>
      <c r="B412" s="127"/>
      <c r="C412" s="42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</row>
    <row r="413" spans="1:39">
      <c r="A413" s="104"/>
      <c r="B413" s="127"/>
      <c r="C413" s="42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</row>
    <row r="414" spans="1:39">
      <c r="A414" s="104"/>
      <c r="B414" s="127"/>
      <c r="C414" s="42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</row>
    <row r="415" spans="1:39">
      <c r="A415" s="104"/>
      <c r="B415" s="127"/>
      <c r="C415" s="42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</row>
    <row r="416" spans="1:39">
      <c r="A416" s="104"/>
      <c r="B416" s="127"/>
      <c r="C416" s="42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</row>
    <row r="417" spans="1:39">
      <c r="A417" s="104"/>
      <c r="B417" s="127"/>
      <c r="C417" s="42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</row>
    <row r="418" spans="1:39">
      <c r="A418" s="104"/>
      <c r="B418" s="127"/>
      <c r="C418" s="42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</row>
    <row r="419" spans="1:39">
      <c r="A419" s="104"/>
      <c r="B419" s="127"/>
      <c r="C419" s="42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</row>
    <row r="420" spans="1:39">
      <c r="A420" s="104"/>
      <c r="B420" s="127"/>
      <c r="C420" s="42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</row>
    <row r="421" spans="1:39">
      <c r="A421" s="104"/>
      <c r="B421" s="127"/>
      <c r="C421" s="42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</row>
    <row r="422" spans="1:39">
      <c r="A422" s="104"/>
      <c r="B422" s="127"/>
      <c r="C422" s="42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</row>
    <row r="423" spans="1:39">
      <c r="A423" s="104"/>
      <c r="B423" s="127"/>
      <c r="C423" s="42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</row>
    <row r="424" spans="1:39">
      <c r="A424" s="104"/>
      <c r="B424" s="127"/>
      <c r="C424" s="42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</row>
    <row r="425" spans="1:39">
      <c r="A425" s="104"/>
      <c r="B425" s="127"/>
      <c r="C425" s="42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</row>
    <row r="426" spans="1:39">
      <c r="A426" s="104"/>
      <c r="B426" s="127"/>
      <c r="C426" s="42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</row>
    <row r="427" spans="1:39">
      <c r="A427" s="104"/>
      <c r="B427" s="127"/>
      <c r="C427" s="42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</row>
    <row r="428" spans="1:39">
      <c r="A428" s="104"/>
      <c r="B428" s="127"/>
      <c r="C428" s="42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</row>
    <row r="429" spans="1:39">
      <c r="A429" s="104"/>
      <c r="B429" s="127"/>
      <c r="C429" s="42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</row>
    <row r="430" spans="1:39">
      <c r="A430" s="104"/>
      <c r="B430" s="127"/>
      <c r="C430" s="42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</row>
    <row r="431" spans="1:39">
      <c r="A431" s="104"/>
      <c r="B431" s="127"/>
      <c r="C431" s="42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</row>
    <row r="432" spans="1:39">
      <c r="A432" s="104"/>
      <c r="B432" s="127"/>
      <c r="C432" s="42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</row>
    <row r="433" spans="1:39">
      <c r="A433" s="104"/>
      <c r="B433" s="56"/>
      <c r="C433" s="42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</row>
    <row r="434" spans="1:39">
      <c r="A434" s="104"/>
      <c r="B434" s="56"/>
      <c r="C434" s="42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</row>
    <row r="435" spans="1:39">
      <c r="A435" s="104"/>
      <c r="B435" s="56"/>
      <c r="C435" s="42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</row>
    <row r="436" spans="1:39">
      <c r="A436" s="104"/>
      <c r="B436" s="56"/>
      <c r="C436" s="42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</row>
    <row r="437" spans="1:39">
      <c r="A437" s="104"/>
      <c r="B437" s="56"/>
      <c r="C437" s="42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</row>
    <row r="438" spans="1:39">
      <c r="A438" s="104"/>
      <c r="B438" s="56"/>
      <c r="C438" s="42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</row>
    <row r="439" spans="1:39">
      <c r="A439" s="104"/>
      <c r="B439" s="56"/>
      <c r="C439" s="42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</row>
    <row r="440" spans="1:39">
      <c r="A440" s="104"/>
      <c r="B440" s="56"/>
      <c r="C440" s="42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</row>
    <row r="441" spans="1:39">
      <c r="A441" s="104"/>
      <c r="B441" s="56"/>
      <c r="C441" s="42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</row>
    <row r="442" spans="1:39">
      <c r="A442" s="104"/>
      <c r="B442" s="56"/>
      <c r="C442" s="42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</row>
    <row r="443" spans="1:39">
      <c r="A443" s="104"/>
      <c r="B443" s="56"/>
      <c r="C443" s="42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</row>
    <row r="444" spans="1:39">
      <c r="A444" s="104"/>
      <c r="B444" s="56"/>
      <c r="C444" s="42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</row>
    <row r="445" spans="1:39">
      <c r="A445" s="104"/>
      <c r="B445" s="56"/>
      <c r="C445" s="42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</row>
    <row r="446" spans="1:39">
      <c r="A446" s="104"/>
      <c r="B446" s="56"/>
      <c r="C446" s="42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</row>
    <row r="447" spans="1:39">
      <c r="A447" s="104"/>
      <c r="B447" s="56"/>
      <c r="C447" s="42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</row>
    <row r="448" spans="1:39">
      <c r="A448" s="104"/>
      <c r="B448" s="56"/>
      <c r="C448" s="42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</row>
    <row r="449" spans="1:39">
      <c r="A449" s="104"/>
      <c r="B449" s="56"/>
      <c r="C449" s="42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</row>
    <row r="450" spans="1:39">
      <c r="A450" s="104"/>
      <c r="B450" s="56"/>
      <c r="C450" s="42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</row>
    <row r="451" spans="1:39">
      <c r="A451" s="104"/>
      <c r="B451" s="56"/>
      <c r="C451" s="42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</row>
    <row r="452" spans="1:39">
      <c r="A452" s="104"/>
      <c r="B452" s="56"/>
      <c r="C452" s="42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</row>
    <row r="453" spans="1:39">
      <c r="A453" s="104"/>
      <c r="B453" s="56"/>
      <c r="C453" s="42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</row>
    <row r="454" spans="1:39">
      <c r="A454" s="104"/>
      <c r="B454" s="56"/>
      <c r="C454" s="42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</row>
    <row r="455" spans="1:39">
      <c r="A455" s="104"/>
      <c r="B455" s="56"/>
      <c r="C455" s="42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</row>
    <row r="456" spans="1:39">
      <c r="A456" s="104"/>
      <c r="B456" s="56"/>
      <c r="C456" s="42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</row>
    <row r="457" spans="1:39">
      <c r="A457" s="104"/>
      <c r="B457" s="56"/>
      <c r="C457" s="42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</row>
    <row r="458" spans="1:39">
      <c r="A458" s="104"/>
      <c r="B458" s="56"/>
      <c r="C458" s="42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</row>
    <row r="459" spans="1:39">
      <c r="A459" s="104"/>
      <c r="B459" s="56"/>
      <c r="C459" s="42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</row>
    <row r="460" spans="1:39">
      <c r="A460" s="104"/>
      <c r="B460" s="56"/>
      <c r="C460" s="42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</row>
    <row r="461" spans="1:39">
      <c r="A461" s="104"/>
      <c r="B461" s="56"/>
      <c r="C461" s="42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</row>
    <row r="462" spans="1:39">
      <c r="A462" s="104"/>
      <c r="B462" s="56"/>
      <c r="C462" s="42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</row>
    <row r="463" spans="1:39">
      <c r="A463" s="104"/>
      <c r="B463" s="56"/>
      <c r="C463" s="42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</row>
    <row r="464" spans="1:39">
      <c r="A464" s="104"/>
      <c r="B464" s="56"/>
      <c r="C464" s="42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</row>
    <row r="465" spans="1:39">
      <c r="A465" s="104"/>
      <c r="B465" s="56"/>
      <c r="C465" s="42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</row>
    <row r="466" spans="1:39">
      <c r="A466" s="104"/>
      <c r="B466" s="56"/>
      <c r="C466" s="42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</row>
    <row r="467" spans="1:39">
      <c r="A467" s="104"/>
      <c r="B467" s="56"/>
      <c r="C467" s="42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</row>
    <row r="468" spans="1:39">
      <c r="A468" s="104"/>
      <c r="B468" s="56"/>
      <c r="C468" s="42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</row>
    <row r="469" spans="1:39">
      <c r="A469" s="104"/>
      <c r="B469" s="56"/>
      <c r="C469" s="42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</row>
    <row r="470" spans="1:39">
      <c r="A470" s="104"/>
      <c r="B470" s="56"/>
      <c r="C470" s="42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</row>
    <row r="471" spans="1:39">
      <c r="A471" s="104"/>
      <c r="B471" s="56"/>
      <c r="C471" s="42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</row>
    <row r="472" spans="1:39">
      <c r="A472" s="104"/>
      <c r="B472" s="56"/>
      <c r="C472" s="42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</row>
    <row r="473" spans="1:39">
      <c r="A473" s="104"/>
      <c r="B473" s="56"/>
      <c r="C473" s="42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</row>
    <row r="474" spans="1:39">
      <c r="A474" s="104"/>
      <c r="B474" s="56"/>
      <c r="C474" s="42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</row>
    <row r="475" spans="1:39">
      <c r="A475" s="104"/>
      <c r="B475" s="56"/>
      <c r="C475" s="42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</row>
    <row r="476" spans="1:39">
      <c r="A476" s="104"/>
      <c r="B476" s="56"/>
      <c r="C476" s="42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</row>
    <row r="477" spans="1:39">
      <c r="A477" s="104"/>
      <c r="B477" s="56"/>
      <c r="C477" s="42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</row>
    <row r="478" spans="1:39">
      <c r="A478" s="104"/>
      <c r="B478" s="56"/>
      <c r="C478" s="42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</row>
    <row r="479" spans="1:39">
      <c r="A479" s="104"/>
      <c r="B479" s="56"/>
      <c r="C479" s="42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</row>
    <row r="480" spans="1:39">
      <c r="A480" s="104"/>
      <c r="B480" s="56"/>
      <c r="C480" s="42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</row>
    <row r="481" spans="1:39">
      <c r="A481" s="104"/>
      <c r="B481" s="56"/>
      <c r="C481" s="42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</row>
    <row r="482" spans="1:39">
      <c r="A482" s="104"/>
      <c r="B482" s="56"/>
      <c r="C482" s="42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</row>
    <row r="483" spans="1:39">
      <c r="A483" s="104"/>
      <c r="B483" s="56"/>
      <c r="C483" s="42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</row>
    <row r="484" spans="1:39">
      <c r="A484" s="104"/>
      <c r="B484" s="56"/>
      <c r="C484" s="42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</row>
    <row r="485" spans="1:39">
      <c r="A485" s="104"/>
      <c r="B485" s="56"/>
      <c r="C485" s="42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</row>
    <row r="486" spans="1:39">
      <c r="A486" s="104"/>
      <c r="B486" s="56"/>
      <c r="C486" s="42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</row>
    <row r="487" spans="1:39">
      <c r="A487" s="104"/>
      <c r="B487" s="56"/>
      <c r="C487" s="42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</row>
    <row r="488" spans="1:39">
      <c r="A488" s="104"/>
      <c r="B488" s="56"/>
      <c r="C488" s="42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</row>
    <row r="489" spans="1:39">
      <c r="A489" s="104"/>
      <c r="B489" s="56"/>
      <c r="C489" s="42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</row>
    <row r="490" spans="1:39">
      <c r="A490" s="104"/>
      <c r="B490" s="56"/>
      <c r="C490" s="42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</row>
    <row r="491" spans="1:39">
      <c r="A491" s="104"/>
      <c r="B491" s="56"/>
      <c r="C491" s="42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</row>
    <row r="492" spans="1:39">
      <c r="A492" s="104"/>
      <c r="B492" s="56"/>
      <c r="C492" s="42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</row>
    <row r="493" spans="1:39">
      <c r="A493" s="104"/>
      <c r="B493" s="56"/>
      <c r="C493" s="42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</row>
    <row r="494" spans="1:39">
      <c r="A494" s="104"/>
      <c r="B494" s="56"/>
      <c r="C494" s="42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</row>
    <row r="495" spans="1:39">
      <c r="A495" s="104"/>
      <c r="B495" s="56"/>
      <c r="C495" s="42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</row>
    <row r="496" spans="1:39">
      <c r="A496" s="104"/>
      <c r="B496" s="56"/>
      <c r="C496" s="42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</row>
    <row r="497" spans="1:39">
      <c r="A497" s="104"/>
      <c r="B497" s="56"/>
      <c r="C497" s="42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</row>
    <row r="498" spans="1:39">
      <c r="A498" s="104"/>
      <c r="B498" s="56"/>
      <c r="C498" s="42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</row>
    <row r="499" spans="1:39">
      <c r="A499" s="104"/>
      <c r="B499" s="56"/>
      <c r="C499" s="42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</row>
    <row r="500" spans="1:39">
      <c r="A500" s="104"/>
      <c r="B500" s="56"/>
      <c r="C500" s="42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</row>
    <row r="501" spans="1:39">
      <c r="A501" s="104"/>
      <c r="B501" s="56"/>
      <c r="C501" s="42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</row>
    <row r="502" spans="1:39">
      <c r="A502" s="104"/>
      <c r="B502" s="56"/>
      <c r="C502" s="42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</row>
    <row r="503" spans="1:39">
      <c r="A503" s="104"/>
      <c r="B503" s="56"/>
      <c r="C503" s="42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</row>
    <row r="504" spans="1:39">
      <c r="A504" s="104"/>
      <c r="B504" s="56"/>
      <c r="C504" s="42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</row>
    <row r="505" spans="1:39">
      <c r="A505" s="104"/>
      <c r="B505" s="56"/>
      <c r="C505" s="42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</row>
    <row r="506" spans="1:39">
      <c r="A506" s="104"/>
      <c r="B506" s="56"/>
      <c r="C506" s="42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</row>
    <row r="507" spans="1:39">
      <c r="A507" s="104"/>
      <c r="B507" s="56"/>
      <c r="C507" s="42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</row>
    <row r="508" spans="1:39">
      <c r="A508" s="104"/>
      <c r="B508" s="56"/>
      <c r="C508" s="42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</row>
    <row r="509" spans="1:39">
      <c r="A509" s="104"/>
      <c r="B509" s="56"/>
      <c r="C509" s="42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</row>
    <row r="510" spans="1:39">
      <c r="A510" s="104"/>
      <c r="B510" s="56"/>
      <c r="C510" s="42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</row>
    <row r="511" spans="1:39">
      <c r="A511" s="104"/>
      <c r="B511" s="56"/>
      <c r="C511" s="42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</row>
    <row r="512" spans="1:39">
      <c r="A512" s="104"/>
      <c r="B512" s="56"/>
      <c r="C512" s="42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</row>
    <row r="513" spans="1:39">
      <c r="A513" s="104"/>
      <c r="B513" s="56"/>
      <c r="C513" s="42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</row>
    <row r="514" spans="1:39">
      <c r="A514" s="104"/>
      <c r="B514" s="56"/>
      <c r="C514" s="42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</row>
    <row r="515" spans="1:39">
      <c r="A515" s="104"/>
      <c r="B515" s="56"/>
      <c r="C515" s="42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</row>
    <row r="516" spans="1:39">
      <c r="A516" s="104"/>
      <c r="B516" s="56"/>
      <c r="C516" s="42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</row>
    <row r="517" spans="1:39">
      <c r="A517" s="104"/>
      <c r="B517" s="56"/>
      <c r="C517" s="42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</row>
    <row r="518" spans="1:39">
      <c r="A518" s="104"/>
      <c r="B518" s="56"/>
      <c r="C518" s="42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</row>
    <row r="519" spans="1:39">
      <c r="A519" s="104"/>
      <c r="B519" s="56"/>
      <c r="C519" s="42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</row>
    <row r="520" spans="1:39">
      <c r="A520" s="104"/>
      <c r="B520" s="56"/>
      <c r="C520" s="42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</row>
    <row r="521" spans="1:39">
      <c r="A521" s="104"/>
      <c r="B521" s="56"/>
      <c r="C521" s="42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</row>
    <row r="522" spans="1:39">
      <c r="A522" s="104"/>
      <c r="B522" s="56"/>
      <c r="C522" s="42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</row>
    <row r="523" spans="1:39">
      <c r="A523" s="104"/>
      <c r="B523" s="56"/>
      <c r="C523" s="42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</row>
    <row r="524" spans="1:39">
      <c r="A524" s="104"/>
      <c r="B524" s="56"/>
      <c r="C524" s="42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</row>
    <row r="525" spans="1:39">
      <c r="A525" s="104"/>
      <c r="B525" s="56"/>
      <c r="C525" s="42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</row>
    <row r="526" spans="1:39">
      <c r="A526" s="104"/>
      <c r="B526" s="56"/>
      <c r="C526" s="42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</row>
    <row r="527" spans="1:39">
      <c r="A527" s="104"/>
      <c r="B527" s="56"/>
      <c r="C527" s="42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</row>
    <row r="528" spans="1:39">
      <c r="A528" s="104"/>
      <c r="B528" s="56"/>
      <c r="C528" s="42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</row>
    <row r="529" spans="1:39">
      <c r="A529" s="104"/>
      <c r="B529" s="56"/>
      <c r="C529" s="42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</row>
    <row r="530" spans="1:39">
      <c r="A530" s="104"/>
      <c r="B530" s="56"/>
      <c r="C530" s="42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</row>
    <row r="531" spans="1:39">
      <c r="A531" s="104"/>
      <c r="B531" s="56"/>
      <c r="C531" s="42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</row>
    <row r="532" spans="1:39">
      <c r="A532" s="104"/>
      <c r="B532" s="56"/>
      <c r="C532" s="42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</row>
    <row r="533" spans="1:39">
      <c r="A533" s="104"/>
      <c r="B533" s="56"/>
      <c r="C533" s="42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</row>
    <row r="534" spans="1:39">
      <c r="A534" s="104"/>
      <c r="B534" s="56"/>
      <c r="C534" s="42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</row>
    <row r="535" spans="1:39">
      <c r="A535" s="104"/>
      <c r="B535" s="56"/>
      <c r="C535" s="42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</row>
    <row r="536" spans="1:39">
      <c r="A536" s="104"/>
      <c r="B536" s="56"/>
      <c r="C536" s="42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</row>
    <row r="537" spans="1:39">
      <c r="A537" s="104"/>
      <c r="B537" s="56"/>
      <c r="C537" s="42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</row>
    <row r="538" spans="1:39">
      <c r="A538" s="104"/>
      <c r="B538" s="56"/>
      <c r="C538" s="42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</row>
    <row r="539" spans="1:39">
      <c r="A539" s="104"/>
      <c r="B539" s="56"/>
      <c r="C539" s="42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</row>
    <row r="540" spans="1:39">
      <c r="A540" s="104"/>
      <c r="B540" s="56"/>
      <c r="C540" s="42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</row>
    <row r="541" spans="1:39">
      <c r="A541" s="104"/>
      <c r="B541" s="56"/>
      <c r="C541" s="42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</row>
    <row r="542" spans="1:39">
      <c r="A542" s="104"/>
      <c r="B542" s="56"/>
      <c r="C542" s="42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</row>
    <row r="543" spans="1:39">
      <c r="A543" s="104"/>
      <c r="B543" s="56"/>
      <c r="C543" s="42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</row>
    <row r="544" spans="1:39">
      <c r="A544" s="104"/>
      <c r="B544" s="56"/>
      <c r="C544" s="42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>
      <c r="A545" s="104"/>
      <c r="B545" s="56"/>
      <c r="C545" s="42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>
      <c r="A546" s="104"/>
      <c r="B546" s="56"/>
      <c r="C546" s="42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>
      <c r="A547" s="104"/>
      <c r="B547" s="56"/>
      <c r="C547" s="42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>
      <c r="A548" s="104"/>
      <c r="B548" s="56"/>
      <c r="C548" s="42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>
      <c r="A549" s="104"/>
      <c r="B549" s="56"/>
      <c r="C549" s="42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>
      <c r="A550" s="104"/>
      <c r="B550" s="56"/>
      <c r="C550" s="42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>
      <c r="A551" s="104"/>
      <c r="B551" s="56"/>
      <c r="C551" s="42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>
      <c r="A552" s="104"/>
      <c r="B552" s="56"/>
      <c r="C552" s="42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>
      <c r="A553" s="104"/>
      <c r="B553" s="56"/>
      <c r="C553" s="42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>
      <c r="A554" s="104"/>
      <c r="B554" s="56"/>
      <c r="C554" s="42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>
      <c r="A555" s="104"/>
      <c r="B555" s="56"/>
      <c r="C555" s="42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>
      <c r="A556" s="104"/>
      <c r="B556" s="56"/>
      <c r="C556" s="42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>
      <c r="A557" s="104"/>
      <c r="B557" s="56"/>
      <c r="C557" s="42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>
      <c r="A558" s="104"/>
      <c r="B558" s="56"/>
      <c r="C558" s="42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>
      <c r="A559" s="104"/>
      <c r="B559" s="56"/>
      <c r="C559" s="42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</row>
    <row r="560" spans="1:39">
      <c r="A560" s="104"/>
      <c r="B560" s="56"/>
      <c r="C560" s="42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</row>
    <row r="561" spans="1:39">
      <c r="A561" s="104"/>
      <c r="B561" s="56"/>
      <c r="C561" s="42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</row>
    <row r="562" spans="1:39">
      <c r="A562" s="104"/>
      <c r="B562" s="56"/>
      <c r="C562" s="42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</row>
    <row r="563" spans="1:39">
      <c r="A563" s="104"/>
      <c r="B563" s="56"/>
      <c r="C563" s="42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</row>
    <row r="564" spans="1:39">
      <c r="A564" s="104"/>
      <c r="B564" s="56"/>
      <c r="C564" s="42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>
      <c r="A565" s="104"/>
      <c r="B565" s="56"/>
      <c r="C565" s="42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>
      <c r="A566" s="104"/>
      <c r="B566" s="56"/>
      <c r="C566" s="42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>
      <c r="A567" s="104"/>
      <c r="B567" s="56"/>
      <c r="C567" s="42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>
      <c r="A568" s="104"/>
      <c r="B568" s="56"/>
      <c r="C568" s="42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>
      <c r="A569" s="104"/>
      <c r="B569" s="56"/>
      <c r="C569" s="42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>
      <c r="A570" s="104"/>
      <c r="B570" s="56"/>
      <c r="C570" s="42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>
      <c r="A571" s="104"/>
      <c r="B571" s="56"/>
      <c r="C571" s="42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>
      <c r="A572" s="104"/>
      <c r="B572" s="56"/>
      <c r="C572" s="42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>
      <c r="A573" s="104"/>
      <c r="B573" s="56"/>
      <c r="C573" s="42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>
      <c r="A574" s="104"/>
      <c r="B574" s="56"/>
      <c r="C574" s="42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>
      <c r="A575" s="104"/>
      <c r="B575" s="56"/>
      <c r="C575" s="42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>
      <c r="A576" s="104"/>
      <c r="B576" s="56"/>
      <c r="C576" s="42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>
      <c r="A577" s="104"/>
      <c r="B577" s="56"/>
      <c r="C577" s="42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>
      <c r="A578" s="104"/>
      <c r="B578" s="56"/>
      <c r="C578" s="42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>
      <c r="A579" s="104"/>
      <c r="B579" s="56"/>
      <c r="C579" s="42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</row>
    <row r="580" spans="1:39">
      <c r="A580" s="104"/>
      <c r="B580" s="56"/>
      <c r="C580" s="42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</row>
    <row r="581" spans="1:39">
      <c r="A581" s="104"/>
      <c r="B581" s="56"/>
      <c r="C581" s="42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</row>
    <row r="582" spans="1:39">
      <c r="A582" s="104"/>
      <c r="B582" s="56"/>
      <c r="C582" s="42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</row>
    <row r="583" spans="1:39">
      <c r="A583" s="104"/>
      <c r="B583" s="56"/>
      <c r="C583" s="42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</row>
    <row r="584" spans="1:39">
      <c r="A584" s="104"/>
      <c r="B584" s="56"/>
      <c r="C584" s="42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>
      <c r="A585" s="104"/>
      <c r="B585" s="56"/>
      <c r="C585" s="42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>
      <c r="A586" s="104"/>
      <c r="B586" s="56"/>
      <c r="C586" s="42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>
      <c r="A587" s="104"/>
      <c r="B587" s="56"/>
      <c r="C587" s="42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>
      <c r="A588" s="104"/>
      <c r="B588" s="56"/>
      <c r="C588" s="42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>
      <c r="A589" s="104"/>
      <c r="B589" s="56"/>
      <c r="C589" s="42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>
      <c r="A590" s="104"/>
      <c r="B590" s="56"/>
      <c r="C590" s="42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>
      <c r="A591" s="104"/>
      <c r="B591" s="56"/>
      <c r="C591" s="42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>
      <c r="A592" s="104"/>
      <c r="B592" s="56"/>
      <c r="C592" s="42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>
      <c r="A593" s="104"/>
      <c r="B593" s="56"/>
      <c r="C593" s="42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>
      <c r="A594" s="104"/>
      <c r="B594" s="56"/>
      <c r="C594" s="42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>
      <c r="A595" s="104"/>
      <c r="B595" s="56"/>
      <c r="C595" s="42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>
      <c r="A596" s="104"/>
      <c r="B596" s="56"/>
      <c r="C596" s="42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>
      <c r="A597" s="104"/>
      <c r="B597" s="56"/>
      <c r="C597" s="42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>
      <c r="A598" s="104"/>
      <c r="B598" s="56"/>
      <c r="C598" s="42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>
      <c r="A599" s="104"/>
      <c r="B599" s="56"/>
      <c r="C599" s="42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</row>
    <row r="600" spans="1:39">
      <c r="A600" s="104"/>
      <c r="B600" s="56"/>
      <c r="C600" s="42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</row>
    <row r="601" spans="1:39">
      <c r="A601" s="104"/>
      <c r="B601" s="56"/>
      <c r="C601" s="42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</row>
    <row r="602" spans="1:39">
      <c r="A602" s="104"/>
      <c r="B602" s="56"/>
      <c r="C602" s="42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</row>
    <row r="603" spans="1:39">
      <c r="A603" s="104"/>
      <c r="B603" s="56"/>
      <c r="C603" s="42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</row>
    <row r="604" spans="1:39">
      <c r="A604" s="104"/>
      <c r="B604" s="56"/>
      <c r="C604" s="42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</row>
    <row r="605" spans="1:39">
      <c r="A605" s="104"/>
      <c r="B605" s="56"/>
      <c r="C605" s="42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</row>
    <row r="606" spans="1:39">
      <c r="A606" s="104"/>
      <c r="B606" s="56"/>
      <c r="C606" s="42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</row>
    <row r="607" spans="1:39">
      <c r="A607" s="104"/>
      <c r="B607" s="56"/>
      <c r="C607" s="42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</row>
    <row r="608" spans="1:39">
      <c r="A608" s="104"/>
      <c r="B608" s="56"/>
      <c r="C608" s="42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</row>
    <row r="609" spans="1:39">
      <c r="A609" s="104"/>
      <c r="B609" s="56"/>
      <c r="C609" s="42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</row>
    <row r="610" spans="1:39">
      <c r="A610" s="104"/>
      <c r="B610" s="56"/>
      <c r="C610" s="42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</row>
    <row r="611" spans="1:39">
      <c r="A611" s="104"/>
      <c r="B611" s="56"/>
      <c r="C611" s="42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</row>
    <row r="612" spans="1:39">
      <c r="A612" s="104"/>
      <c r="B612" s="56"/>
      <c r="C612" s="42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</row>
    <row r="613" spans="1:39">
      <c r="A613" s="104"/>
      <c r="B613" s="56"/>
      <c r="C613" s="42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</row>
    <row r="614" spans="1:39">
      <c r="A614" s="104"/>
      <c r="B614" s="56"/>
      <c r="C614" s="42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</row>
    <row r="615" spans="1:39">
      <c r="A615" s="104"/>
      <c r="B615" s="56"/>
      <c r="C615" s="42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</row>
    <row r="616" spans="1:39">
      <c r="A616" s="104"/>
      <c r="B616" s="56"/>
      <c r="C616" s="42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</row>
    <row r="617" spans="1:39">
      <c r="A617" s="104"/>
      <c r="B617" s="56"/>
      <c r="C617" s="42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</row>
    <row r="618" spans="1:39">
      <c r="A618" s="104"/>
      <c r="B618" s="56"/>
      <c r="C618" s="42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</row>
    <row r="619" spans="1:39">
      <c r="A619" s="104"/>
      <c r="B619" s="56"/>
      <c r="C619" s="42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</row>
    <row r="620" spans="1:39">
      <c r="A620" s="104"/>
      <c r="B620" s="56"/>
      <c r="C620" s="42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</row>
    <row r="621" spans="1:39">
      <c r="A621" s="104"/>
      <c r="B621" s="56"/>
      <c r="C621" s="42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</row>
    <row r="622" spans="1:39">
      <c r="A622" s="104"/>
      <c r="B622" s="56"/>
      <c r="C622" s="42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</row>
    <row r="623" spans="1:39">
      <c r="A623" s="104"/>
      <c r="B623" s="56"/>
      <c r="C623" s="42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</row>
    <row r="624" spans="1:39">
      <c r="A624" s="104"/>
      <c r="B624" s="56"/>
      <c r="C624" s="42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</row>
    <row r="625" spans="1:39">
      <c r="A625" s="104"/>
      <c r="B625" s="56"/>
      <c r="C625" s="42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</row>
    <row r="626" spans="1:39">
      <c r="A626" s="104"/>
      <c r="B626" s="56"/>
      <c r="C626" s="42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</row>
    <row r="627" spans="1:39">
      <c r="A627" s="104"/>
      <c r="B627" s="56"/>
      <c r="C627" s="42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</row>
    <row r="628" spans="1:39">
      <c r="A628" s="104"/>
      <c r="B628" s="56"/>
      <c r="C628" s="42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</row>
    <row r="629" spans="1:39">
      <c r="A629" s="104"/>
      <c r="B629" s="56"/>
      <c r="C629" s="42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</row>
    <row r="630" spans="1:39">
      <c r="A630" s="104"/>
      <c r="B630" s="56"/>
      <c r="C630" s="42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</row>
    <row r="631" spans="1:39">
      <c r="A631" s="104"/>
      <c r="B631" s="56"/>
      <c r="C631" s="42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</row>
    <row r="632" spans="1:39">
      <c r="A632" s="104"/>
      <c r="B632" s="56"/>
      <c r="C632" s="42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</row>
    <row r="633" spans="1:39">
      <c r="A633" s="104"/>
      <c r="B633" s="56"/>
      <c r="C633" s="42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</row>
    <row r="634" spans="1:39">
      <c r="A634" s="104"/>
      <c r="B634" s="56"/>
      <c r="C634" s="42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</row>
    <row r="635" spans="1:39">
      <c r="A635" s="104"/>
      <c r="B635" s="56"/>
      <c r="C635" s="42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</row>
    <row r="636" spans="1:39">
      <c r="A636" s="104"/>
      <c r="B636" s="56"/>
      <c r="C636" s="42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</row>
    <row r="637" spans="1:39">
      <c r="A637" s="104"/>
      <c r="B637" s="56"/>
      <c r="C637" s="42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</row>
    <row r="638" spans="1:39">
      <c r="A638" s="104"/>
      <c r="B638" s="56"/>
      <c r="C638" s="42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</row>
    <row r="639" spans="1:39">
      <c r="A639" s="104"/>
      <c r="B639" s="56"/>
      <c r="C639" s="42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</row>
    <row r="640" spans="1:39">
      <c r="A640" s="104"/>
      <c r="B640" s="56"/>
      <c r="C640" s="42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</row>
    <row r="641" spans="1:39">
      <c r="A641" s="104"/>
      <c r="B641" s="56"/>
      <c r="C641" s="42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</row>
    <row r="642" spans="1:39">
      <c r="A642" s="104"/>
      <c r="B642" s="56"/>
      <c r="C642" s="42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</row>
    <row r="643" spans="1:39">
      <c r="A643" s="104"/>
      <c r="B643" s="56"/>
      <c r="C643" s="42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</row>
    <row r="644" spans="1:39">
      <c r="A644" s="104"/>
      <c r="B644" s="56"/>
      <c r="C644" s="42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</row>
    <row r="645" spans="1:39">
      <c r="A645" s="104"/>
      <c r="B645" s="56"/>
      <c r="C645" s="42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</row>
    <row r="646" spans="1:39">
      <c r="A646" s="104"/>
      <c r="B646" s="56"/>
      <c r="C646" s="42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</row>
    <row r="647" spans="1:39">
      <c r="A647" s="104"/>
      <c r="B647" s="56"/>
      <c r="C647" s="42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</row>
    <row r="648" spans="1:39">
      <c r="A648" s="104"/>
      <c r="B648" s="56"/>
      <c r="C648" s="42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</row>
    <row r="649" spans="1:39">
      <c r="A649" s="104"/>
      <c r="B649" s="56"/>
      <c r="C649" s="42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</row>
    <row r="650" spans="1:39">
      <c r="A650" s="104"/>
      <c r="B650" s="56"/>
      <c r="C650" s="42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</row>
    <row r="651" spans="1:39">
      <c r="A651" s="104"/>
      <c r="B651" s="56"/>
      <c r="C651" s="42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</row>
    <row r="652" spans="1:39">
      <c r="A652" s="104"/>
      <c r="B652" s="56"/>
      <c r="C652" s="42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</row>
    <row r="653" spans="1:39">
      <c r="A653" s="104"/>
      <c r="B653" s="56"/>
      <c r="C653" s="42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</row>
    <row r="654" spans="1:39">
      <c r="A654" s="104"/>
      <c r="B654" s="56"/>
      <c r="C654" s="42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</row>
    <row r="655" spans="1:39">
      <c r="A655" s="104"/>
      <c r="B655" s="56"/>
      <c r="C655" s="42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</row>
    <row r="656" spans="1:39">
      <c r="A656" s="104"/>
      <c r="B656" s="56"/>
      <c r="C656" s="42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</row>
    <row r="657" spans="1:39">
      <c r="A657" s="104"/>
      <c r="B657" s="56"/>
      <c r="C657" s="42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</row>
    <row r="658" spans="1:39">
      <c r="A658" s="104"/>
      <c r="B658" s="56"/>
      <c r="C658" s="42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</row>
    <row r="659" spans="1:39">
      <c r="A659" s="104"/>
      <c r="B659" s="56"/>
      <c r="C659" s="42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</row>
    <row r="660" spans="1:39">
      <c r="A660" s="104"/>
      <c r="B660" s="56"/>
      <c r="C660" s="42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</row>
    <row r="661" spans="1:39">
      <c r="A661" s="104"/>
      <c r="B661" s="56"/>
      <c r="C661" s="42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</row>
    <row r="662" spans="1:39">
      <c r="A662" s="104"/>
      <c r="B662" s="56"/>
      <c r="C662" s="42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</row>
    <row r="663" spans="1:39">
      <c r="A663" s="104"/>
      <c r="B663" s="56"/>
      <c r="C663" s="42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</row>
    <row r="664" spans="1:39">
      <c r="A664" s="104"/>
      <c r="B664" s="56"/>
      <c r="C664" s="42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</row>
    <row r="665" spans="1:39">
      <c r="A665" s="104"/>
      <c r="B665" s="56"/>
      <c r="C665" s="42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</row>
    <row r="666" spans="1:39">
      <c r="A666" s="104"/>
      <c r="B666" s="56"/>
      <c r="C666" s="42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</row>
    <row r="667" spans="1:39">
      <c r="A667" s="104"/>
      <c r="B667" s="56"/>
      <c r="C667" s="42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</row>
    <row r="668" spans="1:39">
      <c r="A668" s="104"/>
      <c r="B668" s="56"/>
      <c r="C668" s="42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</row>
    <row r="669" spans="1:39">
      <c r="A669" s="104"/>
      <c r="B669" s="56"/>
      <c r="C669" s="42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</row>
    <row r="670" spans="1:39">
      <c r="A670" s="104"/>
      <c r="B670" s="56"/>
      <c r="C670" s="42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</row>
    <row r="671" spans="1:39">
      <c r="A671" s="104"/>
      <c r="B671" s="56"/>
      <c r="C671" s="42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</row>
    <row r="672" spans="1:39">
      <c r="A672" s="104"/>
      <c r="B672" s="56"/>
      <c r="C672" s="42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</row>
    <row r="673" spans="1:39">
      <c r="A673" s="104"/>
      <c r="B673" s="56"/>
      <c r="C673" s="42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</row>
    <row r="674" spans="1:39">
      <c r="A674" s="104"/>
      <c r="B674" s="56"/>
      <c r="C674" s="42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</row>
    <row r="675" spans="1:39">
      <c r="A675" s="104"/>
      <c r="B675" s="56"/>
      <c r="C675" s="42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</row>
    <row r="676" spans="1:39">
      <c r="A676" s="104"/>
      <c r="B676" s="56"/>
      <c r="C676" s="42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</row>
    <row r="677" spans="1:39">
      <c r="A677" s="104"/>
      <c r="B677" s="56"/>
      <c r="C677" s="42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</row>
    <row r="678" spans="1:39">
      <c r="A678" s="104"/>
      <c r="B678" s="56"/>
      <c r="C678" s="42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</row>
    <row r="679" spans="1:39">
      <c r="A679" s="104"/>
      <c r="B679" s="56"/>
      <c r="C679" s="42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</row>
    <row r="680" spans="1:39">
      <c r="A680" s="104"/>
      <c r="B680" s="56"/>
      <c r="C680" s="42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</row>
    <row r="681" spans="1:39">
      <c r="A681" s="104"/>
      <c r="B681" s="56"/>
      <c r="C681" s="42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</row>
    <row r="682" spans="1:39">
      <c r="A682" s="104"/>
      <c r="B682" s="56"/>
      <c r="C682" s="42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</row>
    <row r="683" spans="1:39">
      <c r="A683" s="104"/>
      <c r="B683" s="56"/>
      <c r="C683" s="42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</row>
    <row r="684" spans="1:39">
      <c r="A684" s="104"/>
      <c r="B684" s="56"/>
      <c r="C684" s="42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</row>
    <row r="685" spans="1:39">
      <c r="A685" s="104"/>
      <c r="B685" s="56"/>
      <c r="C685" s="42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</row>
    <row r="686" spans="1:39">
      <c r="A686" s="104"/>
      <c r="B686" s="56"/>
      <c r="C686" s="42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</row>
    <row r="687" spans="1:39">
      <c r="A687" s="104"/>
      <c r="B687" s="56"/>
      <c r="C687" s="42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</row>
    <row r="688" spans="1:39">
      <c r="A688" s="104"/>
      <c r="B688" s="56"/>
      <c r="C688" s="42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</row>
    <row r="689" spans="1:39">
      <c r="A689" s="104"/>
      <c r="B689" s="56"/>
      <c r="C689" s="42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</row>
    <row r="690" spans="1:39">
      <c r="A690" s="104"/>
      <c r="B690" s="56"/>
      <c r="C690" s="42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</row>
    <row r="691" spans="1:39">
      <c r="A691" s="104"/>
      <c r="B691" s="56"/>
      <c r="C691" s="42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</row>
    <row r="692" spans="1:39">
      <c r="A692" s="104"/>
      <c r="B692" s="56"/>
      <c r="C692" s="42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</row>
    <row r="693" spans="1:39">
      <c r="A693" s="104"/>
      <c r="B693" s="56"/>
      <c r="C693" s="42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</row>
    <row r="694" spans="1:39">
      <c r="A694" s="104"/>
      <c r="B694" s="56"/>
      <c r="C694" s="42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</row>
    <row r="695" spans="1:39">
      <c r="A695" s="104"/>
      <c r="B695" s="56"/>
      <c r="C695" s="42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</row>
    <row r="696" spans="1:39">
      <c r="A696" s="104"/>
      <c r="B696" s="56"/>
      <c r="C696" s="42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</row>
    <row r="697" spans="1:39">
      <c r="A697" s="104"/>
      <c r="B697" s="56"/>
      <c r="C697" s="42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</row>
    <row r="698" spans="1:39">
      <c r="A698" s="104"/>
      <c r="B698" s="56"/>
      <c r="C698" s="42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</row>
    <row r="699" spans="1:39">
      <c r="A699" s="104"/>
      <c r="B699" s="56"/>
      <c r="C699" s="42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</row>
    <row r="700" spans="1:39">
      <c r="A700" s="104"/>
      <c r="B700" s="56"/>
      <c r="C700" s="42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</row>
    <row r="701" spans="1:39">
      <c r="A701" s="104"/>
      <c r="B701" s="56"/>
      <c r="C701" s="42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</row>
    <row r="702" spans="1:39">
      <c r="A702" s="104"/>
      <c r="B702" s="56"/>
      <c r="C702" s="42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>
      <c r="A703" s="104"/>
      <c r="B703" s="56"/>
      <c r="C703" s="42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</row>
    <row r="704" spans="1:39">
      <c r="A704" s="104"/>
      <c r="B704" s="56"/>
      <c r="C704" s="42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</row>
    <row r="705" spans="1:39">
      <c r="A705" s="104"/>
      <c r="B705" s="56"/>
      <c r="C705" s="42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</row>
    <row r="706" spans="1:39">
      <c r="A706" s="104"/>
      <c r="B706" s="56"/>
      <c r="C706" s="42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</row>
    <row r="707" spans="1:39">
      <c r="A707" s="104"/>
      <c r="B707" s="56"/>
      <c r="C707" s="42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</row>
    <row r="708" spans="1:39">
      <c r="A708" s="104"/>
      <c r="B708" s="56"/>
      <c r="C708" s="42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</row>
    <row r="709" spans="1:39">
      <c r="A709" s="104"/>
      <c r="B709" s="56"/>
      <c r="C709" s="42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</row>
    <row r="710" spans="1:39">
      <c r="A710" s="104"/>
      <c r="B710" s="56"/>
      <c r="C710" s="42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</row>
    <row r="711" spans="1:39">
      <c r="A711" s="104"/>
      <c r="B711" s="56"/>
      <c r="C711" s="42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</row>
    <row r="712" spans="1:39">
      <c r="A712" s="104"/>
      <c r="B712" s="56"/>
      <c r="C712" s="42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>
      <c r="A713" s="104"/>
      <c r="B713" s="56"/>
      <c r="C713" s="42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</row>
    <row r="714" spans="1:39">
      <c r="A714" s="104"/>
      <c r="B714" s="56"/>
      <c r="C714" s="42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</row>
    <row r="715" spans="1:39">
      <c r="A715" s="104"/>
      <c r="B715" s="56"/>
      <c r="C715" s="42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</row>
    <row r="716" spans="1:39">
      <c r="A716" s="104"/>
      <c r="B716" s="56"/>
      <c r="C716" s="42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</row>
    <row r="717" spans="1:39">
      <c r="A717" s="104"/>
      <c r="B717" s="56"/>
      <c r="C717" s="42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</row>
    <row r="718" spans="1:39">
      <c r="A718" s="104"/>
      <c r="B718" s="56"/>
      <c r="C718" s="42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</row>
    <row r="719" spans="1:39">
      <c r="A719" s="104"/>
      <c r="B719" s="56"/>
      <c r="C719" s="42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</row>
    <row r="720" spans="1:39">
      <c r="A720" s="104"/>
      <c r="B720" s="56"/>
      <c r="C720" s="42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</row>
    <row r="721" spans="1:39">
      <c r="A721" s="104"/>
      <c r="B721" s="56"/>
      <c r="C721" s="42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</row>
    <row r="722" spans="1:39">
      <c r="A722" s="104"/>
      <c r="B722" s="56"/>
      <c r="C722" s="42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</row>
    <row r="723" spans="1:39">
      <c r="A723" s="104"/>
      <c r="B723" s="56"/>
      <c r="C723" s="42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</row>
    <row r="724" spans="1:39">
      <c r="A724" s="104"/>
      <c r="B724" s="56"/>
      <c r="C724" s="42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</row>
    <row r="725" spans="1:39">
      <c r="A725" s="104"/>
      <c r="B725" s="56"/>
      <c r="C725" s="42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</row>
    <row r="726" spans="1:39">
      <c r="A726" s="104"/>
      <c r="B726" s="56"/>
      <c r="C726" s="42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</row>
    <row r="727" spans="1:39">
      <c r="A727" s="104"/>
      <c r="B727" s="56"/>
      <c r="C727" s="42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</row>
    <row r="728" spans="1:39">
      <c r="A728" s="104"/>
      <c r="B728" s="56"/>
      <c r="C728" s="42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</row>
    <row r="729" spans="1:39">
      <c r="A729" s="104"/>
      <c r="B729" s="56"/>
      <c r="C729" s="42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</row>
    <row r="730" spans="1:39">
      <c r="A730" s="104"/>
      <c r="B730" s="56"/>
      <c r="C730" s="42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</row>
    <row r="731" spans="1:39">
      <c r="A731" s="104"/>
      <c r="B731" s="56"/>
      <c r="C731" s="42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</row>
    <row r="732" spans="1:39">
      <c r="A732" s="104"/>
      <c r="B732" s="56"/>
      <c r="C732" s="42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</row>
    <row r="733" spans="1:39">
      <c r="A733" s="104"/>
      <c r="B733" s="56"/>
      <c r="C733" s="42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</row>
    <row r="734" spans="1:39">
      <c r="A734" s="104"/>
      <c r="B734" s="56"/>
      <c r="C734" s="42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</row>
    <row r="735" spans="1:39">
      <c r="A735" s="104"/>
      <c r="B735" s="56"/>
      <c r="C735" s="42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</row>
    <row r="736" spans="1:39">
      <c r="A736" s="104"/>
      <c r="B736" s="56"/>
      <c r="C736" s="42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</row>
    <row r="737" spans="1:39">
      <c r="A737" s="104"/>
      <c r="B737" s="56"/>
      <c r="C737" s="42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</row>
    <row r="738" spans="1:39">
      <c r="A738" s="104"/>
      <c r="B738" s="56"/>
      <c r="C738" s="42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</row>
    <row r="739" spans="1:39">
      <c r="A739" s="104"/>
      <c r="B739" s="56"/>
      <c r="C739" s="42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</row>
    <row r="740" spans="1:39">
      <c r="A740" s="104"/>
      <c r="B740" s="56"/>
      <c r="C740" s="42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</row>
    <row r="741" spans="1:39">
      <c r="A741" s="104"/>
      <c r="B741" s="56"/>
      <c r="C741" s="42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</row>
    <row r="742" spans="1:39">
      <c r="A742" s="104"/>
      <c r="B742" s="56"/>
      <c r="C742" s="42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</row>
    <row r="743" spans="1:39">
      <c r="A743" s="104"/>
      <c r="B743" s="56"/>
      <c r="C743" s="42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</row>
    <row r="744" spans="1:39">
      <c r="A744" s="104"/>
      <c r="B744" s="56"/>
      <c r="C744" s="42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</row>
    <row r="745" spans="1:39">
      <c r="A745" s="104"/>
      <c r="B745" s="56"/>
      <c r="C745" s="42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</row>
    <row r="746" spans="1:39">
      <c r="A746" s="104"/>
      <c r="B746" s="56"/>
      <c r="C746" s="42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</row>
    <row r="747" spans="1:39" ht="15" customHeight="1">
      <c r="A747" s="104"/>
      <c r="B747" s="56"/>
      <c r="C747" s="42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</row>
    <row r="748" spans="1:39">
      <c r="A748" s="104"/>
      <c r="B748" s="56"/>
      <c r="C748" s="42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</row>
    <row r="749" spans="1:39">
      <c r="A749" s="104"/>
      <c r="B749" s="56"/>
      <c r="C749" s="42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</row>
    <row r="750" spans="1:39">
      <c r="A750" s="104"/>
      <c r="B750" s="56"/>
      <c r="C750" s="42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</row>
    <row r="751" spans="1:39">
      <c r="A751" s="104"/>
      <c r="B751" s="56"/>
      <c r="C751" s="42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</row>
    <row r="752" spans="1:39">
      <c r="A752" s="104"/>
      <c r="B752" s="56"/>
      <c r="C752" s="42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</row>
    <row r="753" spans="1:39">
      <c r="A753" s="104"/>
      <c r="B753" s="56"/>
      <c r="C753" s="42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</row>
    <row r="754" spans="1:39" ht="15.75" customHeight="1">
      <c r="A754" s="104"/>
      <c r="B754" s="56"/>
      <c r="C754" s="42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</row>
    <row r="755" spans="1:39">
      <c r="A755" s="104"/>
      <c r="B755" s="56"/>
      <c r="C755" s="42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</row>
    <row r="756" spans="1:39" ht="15.75" thickBot="1">
      <c r="A756" s="110"/>
      <c r="B756" s="66"/>
      <c r="C756" s="69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</row>
    <row r="757" spans="1:39">
      <c r="A757" s="88"/>
      <c r="B757" s="72"/>
      <c r="C757" s="42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</row>
    <row r="758" spans="1:39">
      <c r="A758" s="88"/>
      <c r="B758" s="72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</row>
    <row r="759" spans="1:39">
      <c r="A759" s="88"/>
      <c r="B759" s="72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</row>
    <row r="760" spans="1:39">
      <c r="A760" s="88"/>
      <c r="B760" s="72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</row>
    <row r="761" spans="1:39">
      <c r="A761" s="88"/>
      <c r="B761" s="72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</row>
    <row r="762" spans="1:39">
      <c r="A762" s="88"/>
      <c r="B762" s="72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</row>
    <row r="763" spans="1:39">
      <c r="A763" s="88"/>
      <c r="B763" s="72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</row>
    <row r="764" spans="1:39">
      <c r="A764" s="88"/>
      <c r="B764" s="72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</row>
    <row r="765" spans="1:39">
      <c r="A765" s="72"/>
      <c r="B765" s="72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</row>
    <row r="766" spans="1:39">
      <c r="A766" s="72"/>
      <c r="B766" s="72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</row>
    <row r="767" spans="1:39">
      <c r="A767" s="72"/>
      <c r="B767" s="72"/>
    </row>
    <row r="768" spans="1:39">
      <c r="A768" s="72"/>
      <c r="B768" s="72"/>
    </row>
    <row r="769" spans="1:26" s="34" customFormat="1">
      <c r="A769" s="88"/>
      <c r="B769" s="72"/>
      <c r="Q769"/>
      <c r="R769"/>
      <c r="S769"/>
      <c r="T769"/>
      <c r="U769"/>
      <c r="V769"/>
      <c r="W769"/>
      <c r="X769"/>
      <c r="Y769"/>
      <c r="Z769"/>
    </row>
    <row r="770" spans="1:26" s="34" customFormat="1">
      <c r="A770" s="88"/>
      <c r="B770" s="72"/>
      <c r="Q770"/>
      <c r="R770"/>
      <c r="S770"/>
      <c r="T770"/>
      <c r="U770"/>
      <c r="V770"/>
      <c r="W770"/>
      <c r="X770"/>
      <c r="Y770"/>
      <c r="Z770"/>
    </row>
    <row r="771" spans="1:26" s="34" customFormat="1">
      <c r="A771" s="88"/>
      <c r="B771" s="72"/>
      <c r="Q771"/>
      <c r="R771"/>
      <c r="S771"/>
      <c r="T771"/>
      <c r="U771"/>
      <c r="V771"/>
      <c r="W771"/>
      <c r="X771"/>
      <c r="Y771"/>
      <c r="Z771"/>
    </row>
    <row r="772" spans="1:26" s="34" customFormat="1">
      <c r="A772" s="88"/>
      <c r="B772" s="72"/>
      <c r="Q772"/>
      <c r="R772"/>
      <c r="S772"/>
      <c r="T772"/>
      <c r="U772"/>
      <c r="V772"/>
      <c r="W772"/>
      <c r="X772"/>
      <c r="Y772"/>
      <c r="Z772"/>
    </row>
    <row r="773" spans="1:26" s="34" customFormat="1">
      <c r="A773" s="88"/>
      <c r="B773" s="72"/>
      <c r="Q773"/>
      <c r="R773"/>
      <c r="S773"/>
      <c r="T773"/>
      <c r="U773"/>
      <c r="V773"/>
      <c r="W773"/>
      <c r="X773"/>
      <c r="Y773"/>
      <c r="Z773"/>
    </row>
    <row r="774" spans="1:26" s="34" customFormat="1">
      <c r="A774" s="88"/>
      <c r="B774" s="72"/>
      <c r="Q774"/>
      <c r="R774"/>
      <c r="S774"/>
      <c r="T774"/>
      <c r="U774"/>
      <c r="V774"/>
      <c r="W774"/>
      <c r="X774"/>
      <c r="Y774"/>
      <c r="Z774"/>
    </row>
    <row r="775" spans="1:26" s="34" customFormat="1">
      <c r="A775" s="88"/>
      <c r="B775" s="72"/>
      <c r="Q775"/>
      <c r="R775"/>
      <c r="S775"/>
      <c r="T775"/>
      <c r="U775"/>
      <c r="V775"/>
      <c r="W775"/>
      <c r="X775"/>
      <c r="Y775"/>
      <c r="Z775"/>
    </row>
    <row r="776" spans="1:26" s="34" customFormat="1">
      <c r="A776" s="72"/>
      <c r="B776" s="72"/>
      <c r="Q776"/>
      <c r="R776"/>
      <c r="S776"/>
      <c r="T776"/>
      <c r="U776"/>
      <c r="V776"/>
      <c r="W776"/>
      <c r="X776"/>
      <c r="Y776"/>
      <c r="Z776"/>
    </row>
    <row r="777" spans="1:26" s="34" customFormat="1">
      <c r="A777" s="72"/>
      <c r="B777" s="72"/>
      <c r="Q777"/>
      <c r="R777"/>
      <c r="S777"/>
      <c r="T777"/>
      <c r="U777"/>
      <c r="V777"/>
      <c r="W777"/>
      <c r="X777"/>
      <c r="Y777"/>
      <c r="Z777"/>
    </row>
    <row r="778" spans="1:26" s="34" customFormat="1">
      <c r="A778" s="88"/>
      <c r="B778" s="72"/>
      <c r="Q778"/>
      <c r="R778"/>
      <c r="S778"/>
      <c r="T778"/>
      <c r="U778"/>
      <c r="V778"/>
      <c r="W778"/>
      <c r="X778"/>
      <c r="Y778"/>
      <c r="Z778"/>
    </row>
    <row r="779" spans="1:26" s="34" customFormat="1">
      <c r="A779" s="88"/>
      <c r="B779" s="72"/>
      <c r="Q779"/>
      <c r="R779"/>
      <c r="S779"/>
      <c r="T779"/>
      <c r="U779"/>
      <c r="V779"/>
      <c r="W779"/>
      <c r="X779"/>
      <c r="Y779"/>
      <c r="Z779"/>
    </row>
    <row r="780" spans="1:26" s="34" customFormat="1">
      <c r="A780" s="88"/>
      <c r="B780" s="72"/>
      <c r="Q780"/>
      <c r="R780"/>
      <c r="S780"/>
      <c r="T780"/>
      <c r="U780"/>
      <c r="V780"/>
      <c r="W780"/>
      <c r="X780"/>
      <c r="Y780"/>
      <c r="Z780"/>
    </row>
    <row r="781" spans="1:26" s="34" customFormat="1">
      <c r="B781" s="72"/>
      <c r="Q781"/>
      <c r="R781"/>
      <c r="S781"/>
      <c r="T781"/>
      <c r="U781"/>
      <c r="V781"/>
      <c r="W781"/>
      <c r="X781"/>
      <c r="Y781"/>
      <c r="Z781"/>
    </row>
    <row r="782" spans="1:26" s="34" customFormat="1">
      <c r="B782" s="72"/>
      <c r="Q782"/>
      <c r="R782"/>
      <c r="S782"/>
      <c r="T782"/>
      <c r="U782"/>
      <c r="V782"/>
      <c r="W782"/>
      <c r="X782"/>
      <c r="Y782"/>
      <c r="Z782"/>
    </row>
    <row r="783" spans="1:26" s="34" customFormat="1">
      <c r="B783" s="72"/>
      <c r="Q783"/>
      <c r="R783"/>
      <c r="S783"/>
      <c r="T783"/>
      <c r="U783"/>
      <c r="V783"/>
      <c r="W783"/>
      <c r="X783"/>
      <c r="Y783"/>
      <c r="Z783"/>
    </row>
    <row r="784" spans="1:26" s="34" customFormat="1">
      <c r="B784" s="72"/>
      <c r="Q784"/>
      <c r="R784"/>
      <c r="S784"/>
      <c r="T784"/>
      <c r="U784"/>
      <c r="V784"/>
      <c r="W784"/>
      <c r="X784"/>
      <c r="Y784"/>
      <c r="Z784"/>
    </row>
    <row r="785" spans="2:26" s="34" customFormat="1">
      <c r="B785" s="72"/>
      <c r="Q785"/>
      <c r="R785"/>
      <c r="S785"/>
      <c r="T785"/>
      <c r="U785"/>
      <c r="V785"/>
      <c r="W785"/>
      <c r="X785"/>
      <c r="Y785"/>
      <c r="Z785"/>
    </row>
    <row r="786" spans="2:26" s="34" customFormat="1">
      <c r="B786" s="72"/>
      <c r="Q786"/>
      <c r="R786"/>
      <c r="S786"/>
      <c r="T786"/>
      <c r="U786"/>
      <c r="V786"/>
      <c r="W786"/>
      <c r="X786"/>
      <c r="Y786"/>
      <c r="Z786"/>
    </row>
    <row r="787" spans="2:26" s="34" customFormat="1">
      <c r="B787" s="72"/>
      <c r="Q787"/>
      <c r="R787"/>
      <c r="S787"/>
      <c r="T787"/>
      <c r="U787"/>
      <c r="V787"/>
      <c r="W787"/>
      <c r="X787"/>
      <c r="Y787"/>
      <c r="Z787"/>
    </row>
    <row r="788" spans="2:26" s="34" customFormat="1">
      <c r="B788" s="72"/>
      <c r="Q788"/>
      <c r="R788"/>
      <c r="S788"/>
      <c r="T788"/>
      <c r="U788"/>
      <c r="V788"/>
      <c r="W788"/>
      <c r="X788"/>
      <c r="Y788"/>
      <c r="Z788"/>
    </row>
    <row r="789" spans="2:26" s="34" customFormat="1">
      <c r="B789" s="72"/>
      <c r="Q789"/>
      <c r="R789"/>
      <c r="S789"/>
      <c r="T789"/>
      <c r="U789"/>
      <c r="V789"/>
      <c r="W789"/>
      <c r="X789"/>
      <c r="Y789"/>
      <c r="Z789"/>
    </row>
    <row r="790" spans="2:26" s="34" customFormat="1">
      <c r="B790" s="72"/>
      <c r="Q790"/>
      <c r="R790"/>
      <c r="S790"/>
      <c r="T790"/>
      <c r="U790"/>
      <c r="V790"/>
      <c r="W790"/>
      <c r="X790"/>
      <c r="Y790"/>
      <c r="Z790"/>
    </row>
    <row r="791" spans="2:26" s="34" customFormat="1">
      <c r="B791" s="72"/>
      <c r="Q791"/>
      <c r="R791"/>
      <c r="S791"/>
      <c r="T791"/>
      <c r="U791"/>
      <c r="V791"/>
      <c r="W791"/>
      <c r="X791"/>
      <c r="Y791"/>
      <c r="Z791"/>
    </row>
    <row r="792" spans="2:26" s="34" customFormat="1">
      <c r="B792" s="72"/>
      <c r="Q792"/>
      <c r="R792"/>
      <c r="S792"/>
      <c r="T792"/>
      <c r="U792"/>
      <c r="V792"/>
      <c r="W792"/>
      <c r="X792"/>
      <c r="Y792"/>
      <c r="Z792"/>
    </row>
    <row r="793" spans="2:26" s="34" customFormat="1">
      <c r="B793" s="72"/>
      <c r="Q793"/>
      <c r="R793"/>
      <c r="S793"/>
      <c r="T793"/>
      <c r="U793"/>
      <c r="V793"/>
      <c r="W793"/>
      <c r="X793"/>
      <c r="Y793"/>
      <c r="Z793"/>
    </row>
    <row r="794" spans="2:26" s="34" customFormat="1">
      <c r="B794" s="72"/>
      <c r="Q794"/>
      <c r="R794"/>
      <c r="S794"/>
      <c r="T794"/>
      <c r="U794"/>
      <c r="V794"/>
      <c r="W794"/>
      <c r="X794"/>
      <c r="Y794"/>
      <c r="Z794"/>
    </row>
    <row r="795" spans="2:26" s="34" customFormat="1">
      <c r="B795" s="72"/>
      <c r="Q795"/>
      <c r="R795"/>
      <c r="S795"/>
      <c r="T795"/>
      <c r="U795"/>
      <c r="V795"/>
      <c r="W795"/>
      <c r="X795"/>
      <c r="Y795"/>
      <c r="Z795"/>
    </row>
    <row r="796" spans="2:26" s="34" customFormat="1">
      <c r="B796" s="72"/>
      <c r="Q796"/>
      <c r="R796"/>
      <c r="S796"/>
      <c r="T796"/>
      <c r="U796"/>
      <c r="V796"/>
      <c r="W796"/>
      <c r="X796"/>
      <c r="Y796"/>
      <c r="Z796"/>
    </row>
    <row r="797" spans="2:26" s="34" customFormat="1">
      <c r="B797" s="72"/>
      <c r="Q797"/>
      <c r="R797"/>
      <c r="S797"/>
      <c r="T797"/>
      <c r="U797"/>
      <c r="V797"/>
      <c r="W797"/>
      <c r="X797"/>
      <c r="Y797"/>
      <c r="Z797"/>
    </row>
    <row r="798" spans="2:26" s="34" customFormat="1">
      <c r="B798" s="72"/>
      <c r="Q798"/>
      <c r="R798"/>
      <c r="S798"/>
      <c r="T798"/>
      <c r="U798"/>
      <c r="V798"/>
      <c r="W798"/>
      <c r="X798"/>
      <c r="Y798"/>
      <c r="Z798"/>
    </row>
    <row r="799" spans="2:26" s="34" customFormat="1">
      <c r="B799" s="72"/>
      <c r="Q799"/>
      <c r="R799"/>
      <c r="S799"/>
      <c r="T799"/>
      <c r="U799"/>
      <c r="V799"/>
      <c r="W799"/>
      <c r="X799"/>
      <c r="Y799"/>
      <c r="Z799"/>
    </row>
    <row r="800" spans="2:26" s="34" customFormat="1">
      <c r="B800" s="72"/>
      <c r="Q800"/>
      <c r="R800"/>
      <c r="S800"/>
      <c r="T800"/>
      <c r="U800"/>
      <c r="V800"/>
      <c r="W800"/>
      <c r="X800"/>
      <c r="Y800"/>
      <c r="Z800"/>
    </row>
    <row r="801" spans="2:26" s="34" customFormat="1">
      <c r="B801" s="72"/>
      <c r="Q801"/>
      <c r="R801"/>
      <c r="S801"/>
      <c r="T801"/>
      <c r="U801"/>
      <c r="V801"/>
      <c r="W801"/>
      <c r="X801"/>
      <c r="Y801"/>
      <c r="Z801"/>
    </row>
    <row r="802" spans="2:26" s="34" customFormat="1">
      <c r="B802" s="72"/>
      <c r="Q802"/>
      <c r="R802"/>
      <c r="S802"/>
      <c r="T802"/>
      <c r="U802"/>
      <c r="V802"/>
      <c r="W802"/>
      <c r="X802"/>
      <c r="Y802"/>
      <c r="Z802"/>
    </row>
    <row r="803" spans="2:26" s="34" customFormat="1">
      <c r="B803" s="72"/>
      <c r="Q803"/>
      <c r="R803"/>
      <c r="S803"/>
      <c r="T803"/>
      <c r="U803"/>
      <c r="V803"/>
      <c r="W803"/>
      <c r="X803"/>
      <c r="Y803"/>
      <c r="Z803"/>
    </row>
    <row r="804" spans="2:26" s="34" customFormat="1">
      <c r="B804" s="72"/>
      <c r="Q804"/>
      <c r="R804"/>
      <c r="S804"/>
      <c r="T804"/>
      <c r="U804"/>
      <c r="V804"/>
      <c r="W804"/>
      <c r="X804"/>
      <c r="Y804"/>
      <c r="Z804"/>
    </row>
    <row r="805" spans="2:26" s="34" customFormat="1">
      <c r="B805" s="72"/>
      <c r="Q805"/>
      <c r="R805"/>
      <c r="S805"/>
      <c r="T805"/>
      <c r="U805"/>
      <c r="V805"/>
      <c r="W805"/>
      <c r="X805"/>
      <c r="Y805"/>
      <c r="Z805"/>
    </row>
    <row r="806" spans="2:26" s="34" customFormat="1">
      <c r="B806" s="72"/>
      <c r="Q806"/>
      <c r="R806"/>
      <c r="S806"/>
      <c r="T806"/>
      <c r="U806"/>
      <c r="V806"/>
      <c r="W806"/>
      <c r="X806"/>
      <c r="Y806"/>
      <c r="Z806"/>
    </row>
    <row r="807" spans="2:26" s="34" customFormat="1">
      <c r="B807" s="72"/>
      <c r="Q807"/>
      <c r="R807"/>
      <c r="S807"/>
      <c r="T807"/>
      <c r="U807"/>
      <c r="V807"/>
      <c r="W807"/>
      <c r="X807"/>
      <c r="Y807"/>
      <c r="Z807"/>
    </row>
    <row r="808" spans="2:26" s="34" customFormat="1">
      <c r="B808" s="72"/>
      <c r="Q808"/>
      <c r="R808"/>
      <c r="S808"/>
      <c r="T808"/>
      <c r="U808"/>
      <c r="V808"/>
      <c r="W808"/>
      <c r="X808"/>
      <c r="Y808"/>
      <c r="Z808"/>
    </row>
    <row r="809" spans="2:26" s="34" customFormat="1">
      <c r="B809" s="72"/>
      <c r="Q809"/>
      <c r="R809"/>
      <c r="S809"/>
      <c r="T809"/>
      <c r="U809"/>
      <c r="V809"/>
      <c r="W809"/>
      <c r="X809"/>
      <c r="Y809"/>
      <c r="Z809"/>
    </row>
    <row r="810" spans="2:26" s="34" customFormat="1">
      <c r="B810" s="72"/>
      <c r="Q810"/>
      <c r="R810"/>
      <c r="S810"/>
      <c r="T810"/>
      <c r="U810"/>
      <c r="V810"/>
      <c r="W810"/>
      <c r="X810"/>
      <c r="Y810"/>
      <c r="Z810"/>
    </row>
    <row r="811" spans="2:26" s="34" customFormat="1">
      <c r="B811" s="72"/>
      <c r="Q811"/>
      <c r="R811"/>
      <c r="S811"/>
      <c r="T811"/>
      <c r="U811"/>
      <c r="V811"/>
      <c r="W811"/>
      <c r="X811"/>
      <c r="Y811"/>
      <c r="Z811"/>
    </row>
    <row r="812" spans="2:26" s="34" customFormat="1">
      <c r="B812" s="72"/>
      <c r="Q812"/>
      <c r="R812"/>
      <c r="S812"/>
      <c r="T812"/>
      <c r="U812"/>
      <c r="V812"/>
      <c r="W812"/>
      <c r="X812"/>
      <c r="Y812"/>
      <c r="Z812"/>
    </row>
    <row r="813" spans="2:26" s="34" customFormat="1">
      <c r="B813" s="72"/>
      <c r="Q813"/>
      <c r="R813"/>
      <c r="S813"/>
      <c r="T813"/>
      <c r="U813"/>
      <c r="V813"/>
      <c r="W813"/>
      <c r="X813"/>
      <c r="Y813"/>
      <c r="Z813"/>
    </row>
    <row r="814" spans="2:26" s="34" customFormat="1">
      <c r="B814" s="72"/>
      <c r="Q814"/>
      <c r="R814"/>
      <c r="S814"/>
      <c r="T814"/>
      <c r="U814"/>
      <c r="V814"/>
      <c r="W814"/>
      <c r="X814"/>
      <c r="Y814"/>
      <c r="Z814"/>
    </row>
    <row r="815" spans="2:26" s="34" customFormat="1">
      <c r="B815" s="72"/>
      <c r="Q815"/>
      <c r="R815"/>
      <c r="S815"/>
      <c r="T815"/>
      <c r="U815"/>
      <c r="V815"/>
      <c r="W815"/>
      <c r="X815"/>
      <c r="Y815"/>
      <c r="Z815"/>
    </row>
    <row r="816" spans="2:26" s="34" customFormat="1">
      <c r="B816" s="72"/>
      <c r="Q816"/>
      <c r="R816"/>
      <c r="S816"/>
      <c r="T816"/>
      <c r="U816"/>
      <c r="V816"/>
      <c r="W816"/>
      <c r="X816"/>
      <c r="Y816"/>
      <c r="Z816"/>
    </row>
    <row r="817" spans="2:26" s="34" customFormat="1">
      <c r="B817" s="72"/>
      <c r="Q817"/>
      <c r="R817"/>
      <c r="S817"/>
      <c r="T817"/>
      <c r="U817"/>
      <c r="V817"/>
      <c r="W817"/>
      <c r="X817"/>
      <c r="Y817"/>
      <c r="Z817"/>
    </row>
    <row r="818" spans="2:26" s="34" customFormat="1">
      <c r="B818" s="72"/>
      <c r="Q818"/>
      <c r="R818"/>
      <c r="S818"/>
      <c r="T818"/>
      <c r="U818"/>
      <c r="V818"/>
      <c r="W818"/>
      <c r="X818"/>
      <c r="Y818"/>
      <c r="Z818"/>
    </row>
    <row r="819" spans="2:26" s="34" customFormat="1">
      <c r="B819" s="72"/>
      <c r="Q819"/>
      <c r="R819"/>
      <c r="S819"/>
      <c r="T819"/>
      <c r="U819"/>
      <c r="V819"/>
      <c r="W819"/>
      <c r="X819"/>
      <c r="Y819"/>
      <c r="Z819"/>
    </row>
    <row r="820" spans="2:26" s="34" customFormat="1">
      <c r="B820" s="72"/>
      <c r="Q820"/>
      <c r="R820"/>
      <c r="S820"/>
      <c r="T820"/>
      <c r="U820"/>
      <c r="V820"/>
      <c r="W820"/>
      <c r="X820"/>
      <c r="Y820"/>
      <c r="Z820"/>
    </row>
    <row r="821" spans="2:26" s="34" customFormat="1">
      <c r="B821" s="72"/>
      <c r="Q821"/>
      <c r="R821"/>
      <c r="S821"/>
      <c r="T821"/>
      <c r="U821"/>
      <c r="V821"/>
      <c r="W821"/>
      <c r="X821"/>
      <c r="Y821"/>
      <c r="Z821"/>
    </row>
    <row r="822" spans="2:26" s="34" customFormat="1">
      <c r="B822" s="72"/>
      <c r="Q822"/>
      <c r="R822"/>
      <c r="S822"/>
      <c r="T822"/>
      <c r="U822"/>
      <c r="V822"/>
      <c r="W822"/>
      <c r="X822"/>
      <c r="Y822"/>
      <c r="Z822"/>
    </row>
    <row r="823" spans="2:26" s="34" customFormat="1">
      <c r="B823" s="72"/>
      <c r="Q823"/>
      <c r="R823"/>
      <c r="S823"/>
      <c r="T823"/>
      <c r="U823"/>
      <c r="V823"/>
      <c r="W823"/>
      <c r="X823"/>
      <c r="Y823"/>
      <c r="Z823"/>
    </row>
    <row r="824" spans="2:26" s="34" customFormat="1">
      <c r="B824" s="72"/>
      <c r="Q824"/>
      <c r="R824"/>
      <c r="S824"/>
      <c r="T824"/>
      <c r="U824"/>
      <c r="V824"/>
      <c r="W824"/>
      <c r="X824"/>
      <c r="Y824"/>
      <c r="Z824"/>
    </row>
    <row r="825" spans="2:26" s="34" customFormat="1">
      <c r="B825" s="72"/>
      <c r="Q825"/>
      <c r="R825"/>
      <c r="S825"/>
      <c r="T825"/>
      <c r="U825"/>
      <c r="V825"/>
      <c r="W825"/>
      <c r="X825"/>
      <c r="Y825"/>
      <c r="Z825"/>
    </row>
    <row r="826" spans="2:26" s="34" customFormat="1">
      <c r="B826" s="72"/>
      <c r="Q826"/>
      <c r="R826"/>
      <c r="S826"/>
      <c r="T826"/>
      <c r="U826"/>
      <c r="V826"/>
      <c r="W826"/>
      <c r="X826"/>
      <c r="Y826"/>
      <c r="Z826"/>
    </row>
    <row r="827" spans="2:26" s="34" customFormat="1">
      <c r="B827" s="72"/>
      <c r="Q827"/>
      <c r="R827"/>
      <c r="S827"/>
      <c r="T827"/>
      <c r="U827"/>
      <c r="V827"/>
      <c r="W827"/>
      <c r="X827"/>
      <c r="Y827"/>
      <c r="Z827"/>
    </row>
    <row r="828" spans="2:26" s="34" customFormat="1">
      <c r="B828" s="72"/>
      <c r="Q828"/>
      <c r="R828"/>
      <c r="S828"/>
      <c r="T828"/>
      <c r="U828"/>
      <c r="V828"/>
      <c r="W828"/>
      <c r="X828"/>
      <c r="Y828"/>
      <c r="Z828"/>
    </row>
    <row r="829" spans="2:26" s="34" customFormat="1">
      <c r="B829" s="72"/>
      <c r="Q829"/>
      <c r="R829"/>
      <c r="S829"/>
      <c r="T829"/>
      <c r="U829"/>
      <c r="V829"/>
      <c r="W829"/>
      <c r="X829"/>
      <c r="Y829"/>
      <c r="Z829"/>
    </row>
    <row r="830" spans="2:26" s="34" customFormat="1">
      <c r="B830" s="72"/>
      <c r="Q830"/>
      <c r="R830"/>
      <c r="S830"/>
      <c r="T830"/>
      <c r="U830"/>
      <c r="V830"/>
      <c r="W830"/>
      <c r="X830"/>
      <c r="Y830"/>
      <c r="Z830"/>
    </row>
    <row r="831" spans="2:26" s="34" customFormat="1">
      <c r="B831" s="72"/>
      <c r="Q831"/>
      <c r="R831"/>
      <c r="S831"/>
      <c r="T831"/>
      <c r="U831"/>
      <c r="V831"/>
      <c r="W831"/>
      <c r="X831"/>
      <c r="Y831"/>
      <c r="Z831"/>
    </row>
    <row r="832" spans="2:26" s="34" customFormat="1">
      <c r="B832" s="72"/>
      <c r="Q832"/>
      <c r="R832"/>
      <c r="S832"/>
      <c r="T832"/>
      <c r="U832"/>
      <c r="V832"/>
      <c r="W832"/>
      <c r="X832"/>
      <c r="Y832"/>
      <c r="Z832"/>
    </row>
    <row r="833" spans="2:26" s="34" customFormat="1">
      <c r="B833" s="72"/>
      <c r="Q833"/>
      <c r="R833"/>
      <c r="S833"/>
      <c r="T833"/>
      <c r="U833"/>
      <c r="V833"/>
      <c r="W833"/>
      <c r="X833"/>
      <c r="Y833"/>
      <c r="Z833"/>
    </row>
    <row r="834" spans="2:26" s="34" customFormat="1">
      <c r="B834" s="72"/>
      <c r="Q834"/>
      <c r="R834"/>
      <c r="S834"/>
      <c r="T834"/>
      <c r="U834"/>
      <c r="V834"/>
      <c r="W834"/>
      <c r="X834"/>
      <c r="Y834"/>
      <c r="Z834"/>
    </row>
    <row r="835" spans="2:26" s="34" customFormat="1">
      <c r="B835" s="72"/>
      <c r="Q835"/>
      <c r="R835"/>
      <c r="S835"/>
      <c r="T835"/>
      <c r="U835"/>
      <c r="V835"/>
      <c r="W835"/>
      <c r="X835"/>
      <c r="Y835"/>
      <c r="Z835"/>
    </row>
    <row r="836" spans="2:26" s="34" customFormat="1">
      <c r="B836" s="72"/>
      <c r="Q836"/>
      <c r="R836"/>
      <c r="S836"/>
      <c r="T836"/>
      <c r="U836"/>
      <c r="V836"/>
      <c r="W836"/>
      <c r="X836"/>
      <c r="Y836"/>
      <c r="Z836"/>
    </row>
    <row r="837" spans="2:26" s="34" customFormat="1">
      <c r="B837" s="72"/>
      <c r="Q837"/>
      <c r="R837"/>
      <c r="S837"/>
      <c r="T837"/>
      <c r="U837"/>
      <c r="V837"/>
      <c r="W837"/>
      <c r="X837"/>
      <c r="Y837"/>
      <c r="Z837"/>
    </row>
    <row r="838" spans="2:26" s="34" customFormat="1">
      <c r="B838" s="72"/>
      <c r="Q838"/>
      <c r="R838"/>
      <c r="S838"/>
      <c r="T838"/>
      <c r="U838"/>
      <c r="V838"/>
      <c r="W838"/>
      <c r="X838"/>
      <c r="Y838"/>
      <c r="Z838"/>
    </row>
    <row r="839" spans="2:26" s="34" customFormat="1">
      <c r="B839" s="72"/>
      <c r="Q839"/>
      <c r="R839"/>
      <c r="S839"/>
      <c r="T839"/>
      <c r="U839"/>
      <c r="V839"/>
      <c r="W839"/>
      <c r="X839"/>
      <c r="Y839"/>
      <c r="Z839"/>
    </row>
    <row r="840" spans="2:26" s="34" customFormat="1">
      <c r="B840" s="72"/>
      <c r="Q840"/>
      <c r="R840"/>
      <c r="S840"/>
      <c r="T840"/>
      <c r="U840"/>
      <c r="V840"/>
      <c r="W840"/>
      <c r="X840"/>
      <c r="Y840"/>
      <c r="Z840"/>
    </row>
    <row r="841" spans="2:26" s="34" customFormat="1">
      <c r="B841" s="72"/>
      <c r="Q841"/>
      <c r="R841"/>
      <c r="S841"/>
      <c r="T841"/>
      <c r="U841"/>
      <c r="V841"/>
      <c r="W841"/>
      <c r="X841"/>
      <c r="Y841"/>
      <c r="Z841"/>
    </row>
    <row r="842" spans="2:26" s="34" customFormat="1">
      <c r="B842" s="72"/>
      <c r="Q842"/>
      <c r="R842"/>
      <c r="S842"/>
      <c r="T842"/>
      <c r="U842"/>
      <c r="V842"/>
      <c r="W842"/>
      <c r="X842"/>
      <c r="Y842"/>
      <c r="Z842"/>
    </row>
    <row r="843" spans="2:26" s="34" customFormat="1">
      <c r="B843" s="72"/>
      <c r="Q843"/>
      <c r="R843"/>
      <c r="S843"/>
      <c r="T843"/>
      <c r="U843"/>
      <c r="V843"/>
      <c r="W843"/>
      <c r="X843"/>
      <c r="Y843"/>
      <c r="Z843"/>
    </row>
    <row r="844" spans="2:26" s="34" customFormat="1">
      <c r="B844" s="72"/>
      <c r="Q844"/>
      <c r="R844"/>
      <c r="S844"/>
      <c r="T844"/>
      <c r="U844"/>
      <c r="V844"/>
      <c r="W844"/>
      <c r="X844"/>
      <c r="Y844"/>
      <c r="Z844"/>
    </row>
    <row r="845" spans="2:26" s="34" customFormat="1">
      <c r="B845" s="72"/>
      <c r="Q845"/>
      <c r="R845"/>
      <c r="S845"/>
      <c r="T845"/>
      <c r="U845"/>
      <c r="V845"/>
      <c r="W845"/>
      <c r="X845"/>
      <c r="Y845"/>
      <c r="Z845"/>
    </row>
    <row r="846" spans="2:26" s="34" customFormat="1">
      <c r="B846" s="72"/>
      <c r="Q846"/>
      <c r="R846"/>
      <c r="S846"/>
      <c r="T846"/>
      <c r="U846"/>
      <c r="V846"/>
      <c r="W846"/>
      <c r="X846"/>
      <c r="Y846"/>
      <c r="Z846"/>
    </row>
    <row r="847" spans="2:26" s="34" customFormat="1">
      <c r="B847" s="72"/>
      <c r="Q847"/>
      <c r="R847"/>
      <c r="S847"/>
      <c r="T847"/>
      <c r="U847"/>
      <c r="V847"/>
      <c r="W847"/>
      <c r="X847"/>
      <c r="Y847"/>
      <c r="Z847"/>
    </row>
    <row r="848" spans="2:26" s="34" customFormat="1">
      <c r="B848" s="72"/>
      <c r="Q848"/>
      <c r="R848"/>
      <c r="S848"/>
      <c r="T848"/>
      <c r="U848"/>
      <c r="V848"/>
      <c r="W848"/>
      <c r="X848"/>
      <c r="Y848"/>
      <c r="Z848"/>
    </row>
    <row r="849" spans="2:26" s="34" customFormat="1">
      <c r="B849" s="72"/>
      <c r="Q849"/>
      <c r="R849"/>
      <c r="S849"/>
      <c r="T849"/>
      <c r="U849"/>
      <c r="V849"/>
      <c r="W849"/>
      <c r="X849"/>
      <c r="Y849"/>
      <c r="Z849"/>
    </row>
    <row r="850" spans="2:26" s="34" customFormat="1">
      <c r="B850" s="72"/>
      <c r="Q850"/>
      <c r="R850"/>
      <c r="S850"/>
      <c r="T850"/>
      <c r="U850"/>
      <c r="V850"/>
      <c r="W850"/>
      <c r="X850"/>
      <c r="Y850"/>
      <c r="Z850"/>
    </row>
    <row r="851" spans="2:26" s="34" customFormat="1">
      <c r="B851" s="72"/>
      <c r="Q851"/>
      <c r="R851"/>
      <c r="S851"/>
      <c r="T851"/>
      <c r="U851"/>
      <c r="V851"/>
      <c r="W851"/>
      <c r="X851"/>
      <c r="Y851"/>
      <c r="Z851"/>
    </row>
    <row r="852" spans="2:26" s="34" customFormat="1">
      <c r="B852" s="72"/>
      <c r="Q852"/>
      <c r="R852"/>
      <c r="S852"/>
      <c r="T852"/>
      <c r="U852"/>
      <c r="V852"/>
      <c r="W852"/>
      <c r="X852"/>
      <c r="Y852"/>
      <c r="Z852"/>
    </row>
    <row r="853" spans="2:26" s="34" customFormat="1">
      <c r="B853" s="72"/>
      <c r="Q853"/>
      <c r="R853"/>
      <c r="S853"/>
      <c r="T853"/>
      <c r="U853"/>
      <c r="V853"/>
      <c r="W853"/>
      <c r="X853"/>
      <c r="Y853"/>
      <c r="Z853"/>
    </row>
    <row r="854" spans="2:26" s="34" customFormat="1">
      <c r="B854" s="72"/>
      <c r="Q854"/>
      <c r="R854"/>
      <c r="S854"/>
      <c r="T854"/>
      <c r="U854"/>
      <c r="V854"/>
      <c r="W854"/>
      <c r="X854"/>
      <c r="Y854"/>
      <c r="Z854"/>
    </row>
    <row r="855" spans="2:26" s="34" customFormat="1">
      <c r="B855" s="72"/>
      <c r="Q855"/>
      <c r="R855"/>
      <c r="S855"/>
      <c r="T855"/>
      <c r="U855"/>
      <c r="V855"/>
      <c r="W855"/>
      <c r="X855"/>
      <c r="Y855"/>
      <c r="Z855"/>
    </row>
    <row r="856" spans="2:26" s="34" customFormat="1">
      <c r="B856" s="72"/>
      <c r="Q856"/>
      <c r="R856"/>
      <c r="S856"/>
      <c r="T856"/>
      <c r="U856"/>
      <c r="V856"/>
      <c r="W856"/>
      <c r="X856"/>
      <c r="Y856"/>
      <c r="Z856"/>
    </row>
    <row r="857" spans="2:26" s="34" customFormat="1">
      <c r="B857" s="72"/>
      <c r="Q857"/>
      <c r="R857"/>
      <c r="S857"/>
      <c r="T857"/>
      <c r="U857"/>
      <c r="V857"/>
      <c r="W857"/>
      <c r="X857"/>
      <c r="Y857"/>
      <c r="Z857"/>
    </row>
    <row r="858" spans="2:26" s="34" customFormat="1">
      <c r="B858" s="72"/>
      <c r="Q858"/>
      <c r="R858"/>
      <c r="S858"/>
      <c r="T858"/>
      <c r="U858"/>
      <c r="V858"/>
      <c r="W858"/>
      <c r="X858"/>
      <c r="Y858"/>
      <c r="Z858"/>
    </row>
    <row r="859" spans="2:26" s="34" customFormat="1">
      <c r="B859" s="72"/>
      <c r="Q859"/>
      <c r="R859"/>
      <c r="S859"/>
      <c r="T859"/>
      <c r="U859"/>
      <c r="V859"/>
      <c r="W859"/>
      <c r="X859"/>
      <c r="Y859"/>
      <c r="Z859"/>
    </row>
    <row r="860" spans="2:26" s="34" customFormat="1">
      <c r="B860" s="72"/>
      <c r="Q860"/>
      <c r="R860"/>
      <c r="S860"/>
      <c r="T860"/>
      <c r="U860"/>
      <c r="V860"/>
      <c r="W860"/>
      <c r="X860"/>
      <c r="Y860"/>
      <c r="Z860"/>
    </row>
    <row r="861" spans="2:26" s="34" customFormat="1">
      <c r="B861" s="72"/>
      <c r="Q861"/>
      <c r="R861"/>
      <c r="S861"/>
      <c r="T861"/>
      <c r="U861"/>
      <c r="V861"/>
      <c r="W861"/>
      <c r="X861"/>
      <c r="Y861"/>
      <c r="Z861"/>
    </row>
    <row r="862" spans="2:26" s="34" customFormat="1">
      <c r="B862" s="72"/>
      <c r="Q862"/>
      <c r="R862"/>
      <c r="S862"/>
      <c r="T862"/>
      <c r="U862"/>
      <c r="V862"/>
      <c r="W862"/>
      <c r="X862"/>
      <c r="Y862"/>
      <c r="Z862"/>
    </row>
    <row r="863" spans="2:26" s="34" customFormat="1">
      <c r="B863" s="72"/>
      <c r="Q863"/>
      <c r="R863"/>
      <c r="S863"/>
      <c r="T863"/>
      <c r="U863"/>
      <c r="V863"/>
      <c r="W863"/>
      <c r="X863"/>
      <c r="Y863"/>
      <c r="Z863"/>
    </row>
    <row r="864" spans="2:26" s="34" customFormat="1">
      <c r="B864" s="72"/>
      <c r="Q864"/>
      <c r="R864"/>
      <c r="S864"/>
      <c r="T864"/>
      <c r="U864"/>
      <c r="V864"/>
      <c r="W864"/>
      <c r="X864"/>
      <c r="Y864"/>
      <c r="Z864"/>
    </row>
    <row r="865" spans="2:26" s="34" customFormat="1">
      <c r="B865" s="72"/>
      <c r="Q865"/>
      <c r="R865"/>
      <c r="S865"/>
      <c r="T865"/>
      <c r="U865"/>
      <c r="V865"/>
      <c r="W865"/>
      <c r="X865"/>
      <c r="Y865"/>
      <c r="Z865"/>
    </row>
    <row r="866" spans="2:26" s="34" customFormat="1">
      <c r="B866" s="72"/>
      <c r="Q866"/>
      <c r="R866"/>
      <c r="S866"/>
      <c r="T866"/>
      <c r="U866"/>
      <c r="V866"/>
      <c r="W866"/>
      <c r="X866"/>
      <c r="Y866"/>
      <c r="Z866"/>
    </row>
    <row r="867" spans="2:26" s="34" customFormat="1">
      <c r="B867" s="72"/>
      <c r="Q867"/>
      <c r="R867"/>
      <c r="S867"/>
      <c r="T867"/>
      <c r="U867"/>
      <c r="V867"/>
      <c r="W867"/>
      <c r="X867"/>
      <c r="Y867"/>
      <c r="Z867"/>
    </row>
    <row r="868" spans="2:26" s="34" customFormat="1">
      <c r="B868" s="72"/>
      <c r="Q868"/>
      <c r="R868"/>
      <c r="S868"/>
      <c r="T868"/>
      <c r="U868"/>
      <c r="V868"/>
      <c r="W868"/>
      <c r="X868"/>
      <c r="Y868"/>
      <c r="Z868"/>
    </row>
    <row r="869" spans="2:26" s="34" customFormat="1">
      <c r="B869" s="72"/>
      <c r="Q869"/>
      <c r="R869"/>
      <c r="S869"/>
      <c r="T869"/>
      <c r="U869"/>
      <c r="V869"/>
      <c r="W869"/>
      <c r="X869"/>
      <c r="Y869"/>
      <c r="Z869"/>
    </row>
    <row r="870" spans="2:26" s="34" customFormat="1">
      <c r="B870" s="72"/>
      <c r="Q870"/>
      <c r="R870"/>
      <c r="S870"/>
      <c r="T870"/>
      <c r="U870"/>
      <c r="V870"/>
      <c r="W870"/>
      <c r="X870"/>
      <c r="Y870"/>
      <c r="Z870"/>
    </row>
    <row r="871" spans="2:26" s="34" customFormat="1">
      <c r="B871" s="72"/>
      <c r="Q871"/>
      <c r="R871"/>
      <c r="S871"/>
      <c r="T871"/>
      <c r="U871"/>
      <c r="V871"/>
      <c r="W871"/>
      <c r="X871"/>
      <c r="Y871"/>
      <c r="Z871"/>
    </row>
    <row r="872" spans="2:26" s="34" customFormat="1">
      <c r="B872" s="72"/>
      <c r="Q872"/>
      <c r="R872"/>
      <c r="S872"/>
      <c r="T872"/>
      <c r="U872"/>
      <c r="V872"/>
      <c r="W872"/>
      <c r="X872"/>
      <c r="Y872"/>
      <c r="Z872"/>
    </row>
    <row r="873" spans="2:26" s="34" customFormat="1">
      <c r="B873" s="72"/>
      <c r="Q873"/>
      <c r="R873"/>
      <c r="S873"/>
      <c r="T873"/>
      <c r="U873"/>
      <c r="V873"/>
      <c r="W873"/>
      <c r="X873"/>
      <c r="Y873"/>
      <c r="Z873"/>
    </row>
    <row r="874" spans="2:26" s="34" customFormat="1">
      <c r="B874" s="72"/>
      <c r="Q874"/>
      <c r="R874"/>
      <c r="S874"/>
      <c r="T874"/>
      <c r="U874"/>
      <c r="V874"/>
      <c r="W874"/>
      <c r="X874"/>
      <c r="Y874"/>
      <c r="Z874"/>
    </row>
    <row r="875" spans="2:26" s="34" customFormat="1">
      <c r="B875" s="72"/>
      <c r="Q875"/>
      <c r="R875"/>
      <c r="S875"/>
      <c r="T875"/>
      <c r="U875"/>
      <c r="V875"/>
      <c r="W875"/>
      <c r="X875"/>
      <c r="Y875"/>
      <c r="Z875"/>
    </row>
    <row r="876" spans="2:26" s="34" customFormat="1">
      <c r="B876" s="72"/>
      <c r="Q876"/>
      <c r="R876"/>
      <c r="S876"/>
      <c r="T876"/>
      <c r="U876"/>
      <c r="V876"/>
      <c r="W876"/>
      <c r="X876"/>
      <c r="Y876"/>
      <c r="Z876"/>
    </row>
    <row r="877" spans="2:26" s="34" customFormat="1">
      <c r="Q877"/>
      <c r="R877"/>
      <c r="S877"/>
      <c r="T877"/>
      <c r="U877"/>
      <c r="V877"/>
      <c r="W877"/>
      <c r="X877"/>
      <c r="Y877"/>
      <c r="Z877"/>
    </row>
    <row r="878" spans="2:26" s="34" customFormat="1">
      <c r="Q878"/>
      <c r="R878"/>
      <c r="S878"/>
      <c r="T878"/>
      <c r="U878"/>
      <c r="V878"/>
      <c r="W878"/>
      <c r="X878"/>
      <c r="Y878"/>
      <c r="Z878"/>
    </row>
    <row r="879" spans="2:26" s="34" customFormat="1">
      <c r="Q879"/>
      <c r="R879"/>
      <c r="S879"/>
      <c r="T879"/>
      <c r="U879"/>
      <c r="V879"/>
      <c r="W879"/>
      <c r="X879"/>
      <c r="Y879"/>
      <c r="Z879"/>
    </row>
    <row r="880" spans="2:26" s="34" customFormat="1">
      <c r="Q880"/>
      <c r="R880"/>
      <c r="S880"/>
      <c r="T880"/>
      <c r="U880"/>
      <c r="V880"/>
      <c r="W880"/>
      <c r="X880"/>
      <c r="Y880"/>
      <c r="Z880"/>
    </row>
    <row r="881" spans="17:26" s="34" customFormat="1">
      <c r="Q881"/>
      <c r="R881"/>
      <c r="S881"/>
      <c r="T881"/>
      <c r="U881"/>
      <c r="V881"/>
      <c r="W881"/>
      <c r="X881"/>
      <c r="Y881"/>
      <c r="Z881"/>
    </row>
    <row r="882" spans="17:26" s="34" customFormat="1">
      <c r="Q882"/>
      <c r="R882"/>
      <c r="S882"/>
      <c r="T882"/>
      <c r="U882"/>
      <c r="V882"/>
      <c r="W882"/>
      <c r="X882"/>
      <c r="Y882"/>
      <c r="Z882"/>
    </row>
    <row r="883" spans="17:26" s="34" customFormat="1">
      <c r="Q883"/>
      <c r="R883"/>
      <c r="S883"/>
      <c r="T883"/>
      <c r="U883"/>
      <c r="V883"/>
      <c r="W883"/>
      <c r="X883"/>
      <c r="Y883"/>
      <c r="Z883"/>
    </row>
    <row r="884" spans="17:26" s="34" customFormat="1">
      <c r="Q884"/>
      <c r="R884"/>
      <c r="S884"/>
      <c r="T884"/>
      <c r="U884"/>
      <c r="V884"/>
      <c r="W884"/>
      <c r="X884"/>
      <c r="Y884"/>
      <c r="Z884"/>
    </row>
    <row r="885" spans="17:26" s="34" customFormat="1">
      <c r="Q885"/>
      <c r="R885"/>
      <c r="S885"/>
      <c r="T885"/>
      <c r="U885"/>
      <c r="V885"/>
      <c r="W885"/>
      <c r="X885"/>
      <c r="Y885"/>
      <c r="Z885"/>
    </row>
    <row r="886" spans="17:26" s="34" customFormat="1">
      <c r="Q886"/>
      <c r="R886"/>
      <c r="S886"/>
      <c r="T886"/>
      <c r="U886"/>
      <c r="V886"/>
      <c r="W886"/>
      <c r="X886"/>
      <c r="Y886"/>
      <c r="Z886"/>
    </row>
  </sheetData>
  <sheetProtection algorithmName="SHA-512" hashValue="pF5PNaC+EYdCG5r0sCQUpBXw7EVWTIHeqpCqjouzggc5roq1dk24EPj1zQS9Z2kQwhoGnhCba4R0Gb6uHLSzdw==" saltValue="QIrGeS6nQMxAcg9aOFZV+g==" spinCount="100000" sheet="1" objects="1" scenarios="1"/>
  <mergeCells count="11">
    <mergeCell ref="AB14:AL19"/>
    <mergeCell ref="AB21:AL21"/>
    <mergeCell ref="A1:AM1"/>
    <mergeCell ref="AB2:AH2"/>
    <mergeCell ref="AI2:AJ2"/>
    <mergeCell ref="R8:Z11"/>
    <mergeCell ref="A10:A12"/>
    <mergeCell ref="B10:B11"/>
    <mergeCell ref="C10:C11"/>
    <mergeCell ref="N10:N11"/>
    <mergeCell ref="O10:O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3:A43" unlockedFormula="1"/>
  </ignoredError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M27"/>
  <sheetViews>
    <sheetView zoomScale="80" zoomScaleNormal="80" zoomScalePageLayoutView="50" workbookViewId="0">
      <selection activeCell="X20" sqref="X20"/>
    </sheetView>
  </sheetViews>
  <sheetFormatPr defaultColWidth="8.85546875" defaultRowHeight="15"/>
  <cols>
    <col min="7" max="7" width="10.85546875" customWidth="1"/>
    <col min="11" max="11" width="11.85546875" customWidth="1"/>
  </cols>
  <sheetData>
    <row r="1" spans="1:1">
      <c r="A1" t="s">
        <v>111</v>
      </c>
    </row>
    <row r="3" spans="1:1" hidden="1"/>
    <row r="4" spans="1:1" hidden="1"/>
    <row r="5" spans="1:1" hidden="1"/>
    <row r="6" spans="1:1" hidden="1"/>
    <row r="7" spans="1:1" hidden="1"/>
    <row r="22" spans="5:13" ht="10.5" customHeight="1"/>
    <row r="23" spans="5:13" ht="215.25" customHeight="1" thickBot="1"/>
    <row r="24" spans="5:13" ht="15.75" customHeight="1">
      <c r="E24" s="200" t="s">
        <v>114</v>
      </c>
      <c r="F24" s="201"/>
      <c r="G24" s="201"/>
      <c r="H24" s="201"/>
      <c r="I24" s="201"/>
      <c r="J24" s="201"/>
      <c r="K24" s="201"/>
      <c r="L24" s="201"/>
      <c r="M24" s="202"/>
    </row>
    <row r="25" spans="5:13" ht="8.25" customHeight="1" thickBot="1">
      <c r="E25" s="73"/>
      <c r="M25" s="74"/>
    </row>
    <row r="26" spans="5:13">
      <c r="E26" s="75" t="s">
        <v>51</v>
      </c>
      <c r="F26" s="76"/>
      <c r="G26" s="76" t="s">
        <v>68</v>
      </c>
      <c r="H26" s="76"/>
      <c r="I26" s="76" t="s">
        <v>69</v>
      </c>
      <c r="J26" s="76"/>
      <c r="K26" s="76" t="s">
        <v>70</v>
      </c>
      <c r="L26" s="76"/>
      <c r="M26" s="77" t="s">
        <v>78</v>
      </c>
    </row>
    <row r="27" spans="5:13" ht="15.75" thickBot="1">
      <c r="E27" s="78">
        <f>'CALC. PM10'!AB11</f>
        <v>1</v>
      </c>
      <c r="F27" s="79"/>
      <c r="G27" s="79">
        <f>'CALC. PM10'!AD11</f>
        <v>0</v>
      </c>
      <c r="H27" s="79"/>
      <c r="I27" s="79">
        <f>'CALC. PM10'!AF11</f>
        <v>0</v>
      </c>
      <c r="J27" s="79"/>
      <c r="K27" s="79">
        <f>'CALC. PM10'!AH11</f>
        <v>0</v>
      </c>
      <c r="L27" s="79"/>
      <c r="M27" s="80">
        <f>'CALC. PM10'!AJ11</f>
        <v>0</v>
      </c>
    </row>
  </sheetData>
  <mergeCells count="1">
    <mergeCell ref="E24:M2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5ED3CEE2EC1245A27900A642C31C52" ma:contentTypeVersion="2" ma:contentTypeDescription="Crie um novo documento." ma:contentTypeScope="" ma:versionID="3c88d28b9a32c7d6d4d6beadd6579d3d">
  <xsd:schema xmlns:xsd="http://www.w3.org/2001/XMLSchema" xmlns:xs="http://www.w3.org/2001/XMLSchema" xmlns:p="http://schemas.microsoft.com/office/2006/metadata/properties" xmlns:ns2="c2d3a673-4038-4631-a194-5086210bdc00" targetNamespace="http://schemas.microsoft.com/office/2006/metadata/properties" ma:root="true" ma:fieldsID="5bbd6cd201a6171c6a783a492d563a01" ns2:_="">
    <xsd:import namespace="c2d3a673-4038-4631-a194-5086210b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3a673-4038-4631-a194-5086210b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DF545B-541F-4E09-93C1-DF14A9B496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3CDC58-42FF-4F35-BC49-7AB22EE9DF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E9DB7D-B7D8-4B27-BB3C-5B5E4CC3A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3a673-4038-4631-a194-5086210bd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Gráficos</vt:lpstr>
      </vt:variant>
      <vt:variant>
        <vt:i4>19</vt:i4>
      </vt:variant>
    </vt:vector>
  </HeadingPairs>
  <TitlesOfParts>
    <vt:vector size="33" baseType="lpstr">
      <vt:lpstr>Estação</vt:lpstr>
      <vt:lpstr>Parâmetros</vt:lpstr>
      <vt:lpstr>CALC. O3</vt:lpstr>
      <vt:lpstr>IQA - O3</vt:lpstr>
      <vt:lpstr>CALC. CO</vt:lpstr>
      <vt:lpstr>IQA - CO</vt:lpstr>
      <vt:lpstr>CALC. NO2</vt:lpstr>
      <vt:lpstr>IQA - NO2</vt:lpstr>
      <vt:lpstr>CALC. SO2</vt:lpstr>
      <vt:lpstr>IQA - SO2</vt:lpstr>
      <vt:lpstr>CALC. PM2,5</vt:lpstr>
      <vt:lpstr>IQA - PM2,5</vt:lpstr>
      <vt:lpstr>CALC. PM10</vt:lpstr>
      <vt:lpstr>IQA - PM10</vt:lpstr>
      <vt:lpstr>O3</vt:lpstr>
      <vt:lpstr>O3 - CONAMA</vt:lpstr>
      <vt:lpstr>CO</vt:lpstr>
      <vt:lpstr>CO - CONAMA</vt:lpstr>
      <vt:lpstr>NOx</vt:lpstr>
      <vt:lpstr>NO2 - CONAMA</vt:lpstr>
      <vt:lpstr>SO2</vt:lpstr>
      <vt:lpstr>SO2 - CONAMA</vt:lpstr>
      <vt:lpstr>MP</vt:lpstr>
      <vt:lpstr>PM2,5 - CONAMA</vt:lpstr>
      <vt:lpstr>PM10 - CONAMA</vt:lpstr>
      <vt:lpstr>Temp.</vt:lpstr>
      <vt:lpstr>TA</vt:lpstr>
      <vt:lpstr>UR</vt:lpstr>
      <vt:lpstr>PA</vt:lpstr>
      <vt:lpstr>RS</vt:lpstr>
      <vt:lpstr>VV</vt:lpstr>
      <vt:lpstr>DV</vt:lpstr>
      <vt:lpstr>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Arlei Augusto;Deivisson Castro</dc:creator>
  <cp:lastModifiedBy>thais.rocha</cp:lastModifiedBy>
  <dcterms:created xsi:type="dcterms:W3CDTF">2013-06-12T14:23:43Z</dcterms:created>
  <dcterms:modified xsi:type="dcterms:W3CDTF">2022-09-15T19:09:37Z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0x0101000C5ED3CEE2EC1245A27900A642C31C52</vt:lpwstr>
  </property>
  <property fmtid="{D5CDD505-2E9C-101B-9397-08002B2CF9AE}" pid="3" name="Order">
    <vt:r8>3324600</vt:r8>
  </property>
  <property fmtid="{D5CDD505-2E9C-101B-9397-08002B2CF9AE}" pid="4" name="ComplianceAssetId">
    <vt:lpwstr/>
  </property>
</Properties>
</file>