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col\OneDrive\Escritorio\"/>
    </mc:Choice>
  </mc:AlternateContent>
  <xr:revisionPtr revIDLastSave="0" documentId="8_{09F1F75B-739A-4F75-AF62-7BE1099B7A03}" xr6:coauthVersionLast="47" xr6:coauthVersionMax="47" xr10:uidLastSave="{00000000-0000-0000-0000-000000000000}"/>
  <bookViews>
    <workbookView xWindow="-108" yWindow="-108" windowWidth="23256" windowHeight="12456" xr2:uid="{74BA879F-878B-4F01-A71B-6FF0C431F5F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1" l="1"/>
  <c r="M7" i="1"/>
  <c r="M6" i="1"/>
  <c r="M5" i="1"/>
  <c r="M4" i="1"/>
  <c r="M3" i="1"/>
  <c r="I66" i="1"/>
  <c r="I60" i="1"/>
  <c r="I54" i="1"/>
  <c r="I48" i="1"/>
  <c r="I42" i="1"/>
  <c r="C28" i="1"/>
  <c r="I36" i="1"/>
  <c r="N28" i="1"/>
  <c r="M28" i="1"/>
  <c r="L28" i="1"/>
  <c r="K28" i="1"/>
  <c r="J28" i="1"/>
  <c r="I28" i="1"/>
  <c r="H28" i="1"/>
  <c r="G28" i="1"/>
  <c r="F28" i="1"/>
  <c r="E28" i="1"/>
  <c r="D28" i="1"/>
  <c r="B28" i="1"/>
  <c r="J27" i="1"/>
  <c r="J26" i="1"/>
  <c r="J25" i="1"/>
  <c r="J24" i="1"/>
  <c r="J23" i="1"/>
  <c r="J22" i="1"/>
  <c r="J21" i="1"/>
  <c r="I21" i="1"/>
  <c r="I22" i="1"/>
  <c r="I23" i="1"/>
  <c r="I24" i="1"/>
  <c r="I25" i="1"/>
  <c r="I26" i="1"/>
  <c r="I27" i="1"/>
  <c r="I20" i="1"/>
  <c r="J20" i="1"/>
  <c r="H20" i="1"/>
  <c r="N21" i="1"/>
  <c r="N22" i="1"/>
  <c r="N23" i="1"/>
  <c r="N24" i="1"/>
  <c r="N25" i="1"/>
  <c r="N26" i="1"/>
  <c r="N27" i="1"/>
  <c r="N20" i="1"/>
  <c r="M21" i="1"/>
  <c r="M22" i="1"/>
  <c r="M23" i="1"/>
  <c r="M24" i="1"/>
  <c r="M25" i="1"/>
  <c r="M26" i="1"/>
  <c r="M27" i="1"/>
  <c r="M20" i="1"/>
  <c r="L20" i="1"/>
  <c r="H21" i="1"/>
  <c r="H22" i="1"/>
  <c r="H23" i="1"/>
  <c r="H24" i="1"/>
  <c r="H25" i="1"/>
  <c r="H26" i="1"/>
  <c r="H27" i="1"/>
  <c r="G21" i="1"/>
  <c r="G22" i="1"/>
  <c r="G23" i="1"/>
  <c r="G24" i="1"/>
  <c r="G25" i="1"/>
  <c r="G26" i="1"/>
  <c r="G27" i="1"/>
  <c r="G20" i="1"/>
  <c r="L27" i="1"/>
  <c r="K27" i="1"/>
  <c r="F27" i="1"/>
  <c r="E27" i="1"/>
  <c r="D27" i="1"/>
  <c r="L26" i="1"/>
  <c r="K26" i="1"/>
  <c r="F26" i="1"/>
  <c r="E26" i="1"/>
  <c r="D26" i="1"/>
  <c r="L25" i="1"/>
  <c r="K25" i="1"/>
  <c r="F25" i="1"/>
  <c r="E25" i="1"/>
  <c r="D25" i="1"/>
  <c r="L24" i="1"/>
  <c r="K24" i="1"/>
  <c r="F24" i="1"/>
  <c r="E24" i="1"/>
  <c r="D24" i="1"/>
  <c r="L23" i="1"/>
  <c r="K23" i="1"/>
  <c r="F23" i="1"/>
  <c r="E23" i="1"/>
  <c r="D23" i="1"/>
  <c r="L22" i="1"/>
  <c r="K22" i="1"/>
  <c r="F22" i="1"/>
  <c r="E22" i="1"/>
  <c r="D22" i="1"/>
  <c r="L21" i="1"/>
  <c r="K21" i="1"/>
  <c r="F21" i="1"/>
  <c r="E21" i="1"/>
  <c r="D21" i="1"/>
  <c r="K20" i="1"/>
  <c r="F20" i="1"/>
  <c r="E20" i="1"/>
  <c r="D20" i="1"/>
</calcChain>
</file>

<file path=xl/sharedStrings.xml><?xml version="1.0" encoding="utf-8"?>
<sst xmlns="http://schemas.openxmlformats.org/spreadsheetml/2006/main" count="37" uniqueCount="35">
  <si>
    <t>ENERO</t>
  </si>
  <si>
    <t>FEBRERO</t>
  </si>
  <si>
    <t>MARZO</t>
  </si>
  <si>
    <t>ABRIL</t>
  </si>
  <si>
    <t>MAYO</t>
  </si>
  <si>
    <t>JUNIO</t>
  </si>
  <si>
    <t>JULIO</t>
  </si>
  <si>
    <t>AGOSTO</t>
  </si>
  <si>
    <t>x</t>
  </si>
  <si>
    <t>y</t>
  </si>
  <si>
    <t>x^2</t>
  </si>
  <si>
    <t>x^3</t>
  </si>
  <si>
    <t>x^4</t>
  </si>
  <si>
    <t>xy</t>
  </si>
  <si>
    <t>x^2y</t>
  </si>
  <si>
    <t>x^5</t>
  </si>
  <si>
    <t>x^6</t>
  </si>
  <si>
    <t>x^3y</t>
  </si>
  <si>
    <t>x^4y</t>
  </si>
  <si>
    <t>MATRIZ</t>
  </si>
  <si>
    <t>x^8</t>
  </si>
  <si>
    <t>x^7</t>
  </si>
  <si>
    <t xml:space="preserve">DT = </t>
  </si>
  <si>
    <t>Da_1</t>
  </si>
  <si>
    <t>Da_2</t>
  </si>
  <si>
    <t>Da_3</t>
  </si>
  <si>
    <t>Da_4</t>
  </si>
  <si>
    <t>a_0 =</t>
  </si>
  <si>
    <t>a_1 =</t>
  </si>
  <si>
    <t>a_2 =</t>
  </si>
  <si>
    <t>a_3 =</t>
  </si>
  <si>
    <t>a_4 =</t>
  </si>
  <si>
    <t>Da_0</t>
  </si>
  <si>
    <t>SEPTIEMBRE</t>
  </si>
  <si>
    <t>PREDICCION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</si>
</sst>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" fontId="0" fillId="0" borderId="1" xfId="0" applyNumberFormat="1" applyBorder="1"/>
    <xf numFmtId="0" fontId="0" fillId="0" borderId="1" xfId="0" applyFill="1" applyBorder="1"/>
    <xf numFmtId="0" fontId="0" fillId="0" borderId="1" xfId="0" applyFont="1" applyBorder="1"/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Ingresos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46321849331940301"/>
                  <c:y val="-0.366946996208807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strRef>
              <c:f>Hoja1!$B$3:$B$10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xVal>
          <c:yVal>
            <c:numRef>
              <c:f>Hoja1!$C$3:$C$10</c:f>
              <c:numCache>
                <c:formatCode>#,##0.00</c:formatCode>
                <c:ptCount val="8"/>
                <c:pt idx="0">
                  <c:v>65500.59</c:v>
                </c:pt>
                <c:pt idx="1">
                  <c:v>23984.25</c:v>
                </c:pt>
                <c:pt idx="2">
                  <c:v>26572.7</c:v>
                </c:pt>
                <c:pt idx="3">
                  <c:v>4237.28</c:v>
                </c:pt>
                <c:pt idx="4" formatCode="General">
                  <c:v>500</c:v>
                </c:pt>
                <c:pt idx="5">
                  <c:v>41892.01</c:v>
                </c:pt>
                <c:pt idx="6">
                  <c:v>57217.95</c:v>
                </c:pt>
                <c:pt idx="7">
                  <c:v>21311.94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F-4093-BDE5-63603E5C3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264463"/>
        <c:axId val="1946264047"/>
      </c:scatterChart>
      <c:valAx>
        <c:axId val="19462644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6264047"/>
        <c:crosses val="autoZero"/>
        <c:crossBetween val="midCat"/>
      </c:valAx>
      <c:valAx>
        <c:axId val="194626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6264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179070</xdr:rowOff>
    </xdr:from>
    <xdr:to>
      <xdr:col>9</xdr:col>
      <xdr:colOff>754380</xdr:colOff>
      <xdr:row>15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F1E170-02C6-4640-92FE-07E865D12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F8BA3-D7AF-49D7-8837-BEF663EFA636}">
  <dimension ref="B2:N68"/>
  <sheetViews>
    <sheetView tabSelected="1" workbookViewId="0">
      <selection activeCell="M9" sqref="M9"/>
    </sheetView>
  </sheetViews>
  <sheetFormatPr defaultColWidth="11.5546875" defaultRowHeight="14.4" x14ac:dyDescent="0.3"/>
  <cols>
    <col min="9" max="9" width="12.6640625" bestFit="1" customWidth="1"/>
  </cols>
  <sheetData>
    <row r="2" spans="2:13" x14ac:dyDescent="0.3">
      <c r="B2" s="3" t="s">
        <v>8</v>
      </c>
      <c r="C2" s="4" t="s">
        <v>9</v>
      </c>
    </row>
    <row r="3" spans="2:13" x14ac:dyDescent="0.3">
      <c r="B3" s="5" t="s">
        <v>0</v>
      </c>
      <c r="C3" s="6">
        <v>65500.59</v>
      </c>
      <c r="L3" t="s">
        <v>27</v>
      </c>
      <c r="M3">
        <f>I42/I36</f>
        <v>49904.451784980643</v>
      </c>
    </row>
    <row r="4" spans="2:13" x14ac:dyDescent="0.3">
      <c r="B4" s="5" t="s">
        <v>1</v>
      </c>
      <c r="C4" s="6">
        <v>23984.25</v>
      </c>
      <c r="L4" t="s">
        <v>28</v>
      </c>
      <c r="M4">
        <f>I48/I36</f>
        <v>44088.33171224175</v>
      </c>
    </row>
    <row r="5" spans="2:13" x14ac:dyDescent="0.3">
      <c r="B5" s="5" t="s">
        <v>2</v>
      </c>
      <c r="C5" s="6">
        <v>26572.7</v>
      </c>
      <c r="L5" t="s">
        <v>29</v>
      </c>
      <c r="M5">
        <f>I54/I36</f>
        <v>-40650.647594924456</v>
      </c>
    </row>
    <row r="6" spans="2:13" x14ac:dyDescent="0.3">
      <c r="B6" s="5" t="s">
        <v>3</v>
      </c>
      <c r="C6" s="6">
        <v>4237.28</v>
      </c>
      <c r="L6" t="s">
        <v>30</v>
      </c>
      <c r="M6">
        <f>I60/I36</f>
        <v>8966.4374874111309</v>
      </c>
    </row>
    <row r="7" spans="2:13" x14ac:dyDescent="0.3">
      <c r="B7" s="5" t="s">
        <v>4</v>
      </c>
      <c r="C7" s="5">
        <v>500</v>
      </c>
      <c r="L7" t="s">
        <v>31</v>
      </c>
      <c r="M7">
        <f>I66/I36</f>
        <v>-578.31392045661983</v>
      </c>
    </row>
    <row r="8" spans="2:13" x14ac:dyDescent="0.3">
      <c r="B8" s="5" t="s">
        <v>5</v>
      </c>
      <c r="C8" s="6">
        <v>41892.01</v>
      </c>
    </row>
    <row r="9" spans="2:13" x14ac:dyDescent="0.3">
      <c r="B9" s="5" t="s">
        <v>6</v>
      </c>
      <c r="C9" s="6">
        <v>57217.95</v>
      </c>
      <c r="L9" t="s">
        <v>34</v>
      </c>
      <c r="M9">
        <f>-578.31*(9)^4+8966.4*(9)^3-40651*(9)^2+44088*(9)+49904</f>
        <v>-103821.31000000006</v>
      </c>
    </row>
    <row r="10" spans="2:13" x14ac:dyDescent="0.3">
      <c r="B10" s="5" t="s">
        <v>7</v>
      </c>
      <c r="C10" s="6">
        <v>21311.94</v>
      </c>
    </row>
    <row r="11" spans="2:13" x14ac:dyDescent="0.3">
      <c r="B11" s="11" t="s">
        <v>33</v>
      </c>
      <c r="C11" s="2"/>
    </row>
    <row r="19" spans="2:14" x14ac:dyDescent="0.3">
      <c r="B19" s="4" t="s">
        <v>8</v>
      </c>
      <c r="C19" s="4" t="s">
        <v>9</v>
      </c>
      <c r="D19" s="1" t="s">
        <v>10</v>
      </c>
      <c r="E19" s="1" t="s">
        <v>11</v>
      </c>
      <c r="F19" s="1" t="s">
        <v>12</v>
      </c>
      <c r="G19" s="7" t="s">
        <v>15</v>
      </c>
      <c r="H19" s="7" t="s">
        <v>16</v>
      </c>
      <c r="I19" s="7" t="s">
        <v>21</v>
      </c>
      <c r="J19" s="7" t="s">
        <v>20</v>
      </c>
      <c r="K19" s="1" t="s">
        <v>13</v>
      </c>
      <c r="L19" s="1" t="s">
        <v>14</v>
      </c>
      <c r="M19" s="1" t="s">
        <v>17</v>
      </c>
      <c r="N19" s="1" t="s">
        <v>18</v>
      </c>
    </row>
    <row r="20" spans="2:14" x14ac:dyDescent="0.3">
      <c r="B20" s="5">
        <v>1</v>
      </c>
      <c r="C20" s="6">
        <v>65500.59</v>
      </c>
      <c r="D20" s="2">
        <f>B20^2</f>
        <v>1</v>
      </c>
      <c r="E20" s="2">
        <f>B20^3</f>
        <v>1</v>
      </c>
      <c r="F20" s="2">
        <f>B20^4</f>
        <v>1</v>
      </c>
      <c r="G20" s="2">
        <f>B20^5</f>
        <v>1</v>
      </c>
      <c r="H20" s="2">
        <f>B20^6</f>
        <v>1</v>
      </c>
      <c r="I20" s="2">
        <f>B20^7</f>
        <v>1</v>
      </c>
      <c r="J20" s="2">
        <f>B20^8</f>
        <v>1</v>
      </c>
      <c r="K20" s="2">
        <f>B20*C20</f>
        <v>65500.59</v>
      </c>
      <c r="L20" s="2">
        <f>B20^2 *C20</f>
        <v>65500.59</v>
      </c>
      <c r="M20" s="2">
        <f>B20^3*C20</f>
        <v>65500.59</v>
      </c>
      <c r="N20" s="2">
        <f>F20*C20</f>
        <v>65500.59</v>
      </c>
    </row>
    <row r="21" spans="2:14" x14ac:dyDescent="0.3">
      <c r="B21" s="5">
        <v>2</v>
      </c>
      <c r="C21" s="6">
        <v>23984.25</v>
      </c>
      <c r="D21" s="2">
        <f t="shared" ref="D21:D27" si="0">B21^2</f>
        <v>4</v>
      </c>
      <c r="E21" s="2">
        <f t="shared" ref="E21:E27" si="1">B21^3</f>
        <v>8</v>
      </c>
      <c r="F21" s="2">
        <f t="shared" ref="F21:F27" si="2">B21^4</f>
        <v>16</v>
      </c>
      <c r="G21" s="2">
        <f t="shared" ref="G21:G27" si="3">B21^5</f>
        <v>32</v>
      </c>
      <c r="H21" s="2">
        <f t="shared" ref="H21:H27" si="4">B21^6</f>
        <v>64</v>
      </c>
      <c r="I21" s="2">
        <f t="shared" ref="I21:I27" si="5">B21^7</f>
        <v>128</v>
      </c>
      <c r="J21" s="2">
        <f t="shared" ref="J21:J27" si="6">B21^8</f>
        <v>256</v>
      </c>
      <c r="K21" s="2">
        <f>B21*C21</f>
        <v>47968.5</v>
      </c>
      <c r="L21" s="2">
        <f>B21^2 *C21</f>
        <v>95937</v>
      </c>
      <c r="M21" s="2">
        <f>B21^3*C21</f>
        <v>191874</v>
      </c>
      <c r="N21" s="2">
        <f>F21*C21</f>
        <v>383748</v>
      </c>
    </row>
    <row r="22" spans="2:14" x14ac:dyDescent="0.3">
      <c r="B22" s="5">
        <v>3</v>
      </c>
      <c r="C22" s="6">
        <v>26572.7</v>
      </c>
      <c r="D22" s="2">
        <f t="shared" si="0"/>
        <v>9</v>
      </c>
      <c r="E22" s="2">
        <f t="shared" si="1"/>
        <v>27</v>
      </c>
      <c r="F22" s="2">
        <f t="shared" si="2"/>
        <v>81</v>
      </c>
      <c r="G22" s="2">
        <f t="shared" si="3"/>
        <v>243</v>
      </c>
      <c r="H22" s="2">
        <f t="shared" si="4"/>
        <v>729</v>
      </c>
      <c r="I22" s="2">
        <f t="shared" si="5"/>
        <v>2187</v>
      </c>
      <c r="J22" s="2">
        <f t="shared" si="6"/>
        <v>6561</v>
      </c>
      <c r="K22" s="2">
        <f>B22*C22</f>
        <v>79718.100000000006</v>
      </c>
      <c r="L22" s="2">
        <f>B22^2 *C22</f>
        <v>239154.30000000002</v>
      </c>
      <c r="M22" s="2">
        <f>B22^3*C22</f>
        <v>717462.9</v>
      </c>
      <c r="N22" s="2">
        <f>F22*C22</f>
        <v>2152388.7000000002</v>
      </c>
    </row>
    <row r="23" spans="2:14" x14ac:dyDescent="0.3">
      <c r="B23" s="5">
        <v>4</v>
      </c>
      <c r="C23" s="6">
        <v>4237.28</v>
      </c>
      <c r="D23" s="2">
        <f t="shared" si="0"/>
        <v>16</v>
      </c>
      <c r="E23" s="2">
        <f t="shared" si="1"/>
        <v>64</v>
      </c>
      <c r="F23" s="2">
        <f t="shared" si="2"/>
        <v>256</v>
      </c>
      <c r="G23" s="2">
        <f t="shared" si="3"/>
        <v>1024</v>
      </c>
      <c r="H23" s="2">
        <f t="shared" si="4"/>
        <v>4096</v>
      </c>
      <c r="I23" s="2">
        <f t="shared" si="5"/>
        <v>16384</v>
      </c>
      <c r="J23" s="2">
        <f t="shared" si="6"/>
        <v>65536</v>
      </c>
      <c r="K23" s="2">
        <f>B23*C23</f>
        <v>16949.12</v>
      </c>
      <c r="L23" s="2">
        <f>B23^2 *C23</f>
        <v>67796.479999999996</v>
      </c>
      <c r="M23" s="2">
        <f>B23^3*C23</f>
        <v>271185.91999999998</v>
      </c>
      <c r="N23" s="2">
        <f>F23*C23</f>
        <v>1084743.6799999999</v>
      </c>
    </row>
    <row r="24" spans="2:14" x14ac:dyDescent="0.3">
      <c r="B24" s="5">
        <v>5</v>
      </c>
      <c r="C24" s="5">
        <v>500</v>
      </c>
      <c r="D24" s="2">
        <f t="shared" si="0"/>
        <v>25</v>
      </c>
      <c r="E24" s="2">
        <f t="shared" si="1"/>
        <v>125</v>
      </c>
      <c r="F24" s="2">
        <f t="shared" si="2"/>
        <v>625</v>
      </c>
      <c r="G24" s="2">
        <f t="shared" si="3"/>
        <v>3125</v>
      </c>
      <c r="H24" s="2">
        <f t="shared" si="4"/>
        <v>15625</v>
      </c>
      <c r="I24" s="2">
        <f t="shared" si="5"/>
        <v>78125</v>
      </c>
      <c r="J24" s="2">
        <f t="shared" si="6"/>
        <v>390625</v>
      </c>
      <c r="K24" s="2">
        <f>B24*C24</f>
        <v>2500</v>
      </c>
      <c r="L24" s="2">
        <f>B24^2 *C24</f>
        <v>12500</v>
      </c>
      <c r="M24" s="2">
        <f>B24^3*C24</f>
        <v>62500</v>
      </c>
      <c r="N24" s="2">
        <f>F24*C24</f>
        <v>312500</v>
      </c>
    </row>
    <row r="25" spans="2:14" x14ac:dyDescent="0.3">
      <c r="B25" s="5">
        <v>6</v>
      </c>
      <c r="C25" s="6">
        <v>41892.01</v>
      </c>
      <c r="D25" s="2">
        <f t="shared" si="0"/>
        <v>36</v>
      </c>
      <c r="E25" s="2">
        <f t="shared" si="1"/>
        <v>216</v>
      </c>
      <c r="F25" s="2">
        <f t="shared" si="2"/>
        <v>1296</v>
      </c>
      <c r="G25" s="2">
        <f t="shared" si="3"/>
        <v>7776</v>
      </c>
      <c r="H25" s="2">
        <f t="shared" si="4"/>
        <v>46656</v>
      </c>
      <c r="I25" s="2">
        <f t="shared" si="5"/>
        <v>279936</v>
      </c>
      <c r="J25" s="2">
        <f t="shared" si="6"/>
        <v>1679616</v>
      </c>
      <c r="K25" s="2">
        <f>B25*C25</f>
        <v>251352.06</v>
      </c>
      <c r="L25" s="2">
        <f>B25^2 *C25</f>
        <v>1508112.36</v>
      </c>
      <c r="M25" s="2">
        <f>B25^3*C25</f>
        <v>9048674.1600000001</v>
      </c>
      <c r="N25" s="2">
        <f>F25*C25</f>
        <v>54292044.960000001</v>
      </c>
    </row>
    <row r="26" spans="2:14" x14ac:dyDescent="0.3">
      <c r="B26" s="5">
        <v>7</v>
      </c>
      <c r="C26" s="6">
        <v>57217.95</v>
      </c>
      <c r="D26" s="2">
        <f t="shared" si="0"/>
        <v>49</v>
      </c>
      <c r="E26" s="2">
        <f t="shared" si="1"/>
        <v>343</v>
      </c>
      <c r="F26" s="2">
        <f t="shared" si="2"/>
        <v>2401</v>
      </c>
      <c r="G26" s="2">
        <f t="shared" si="3"/>
        <v>16807</v>
      </c>
      <c r="H26" s="2">
        <f t="shared" si="4"/>
        <v>117649</v>
      </c>
      <c r="I26" s="2">
        <f t="shared" si="5"/>
        <v>823543</v>
      </c>
      <c r="J26" s="2">
        <f t="shared" si="6"/>
        <v>5764801</v>
      </c>
      <c r="K26" s="2">
        <f>B26*C26</f>
        <v>400525.64999999997</v>
      </c>
      <c r="L26" s="2">
        <f>B26^2 *C26</f>
        <v>2803679.55</v>
      </c>
      <c r="M26" s="2">
        <f>B26^3*C26</f>
        <v>19625756.849999998</v>
      </c>
      <c r="N26" s="2">
        <f>F26*C26</f>
        <v>137380297.94999999</v>
      </c>
    </row>
    <row r="27" spans="2:14" x14ac:dyDescent="0.3">
      <c r="B27" s="5">
        <v>8</v>
      </c>
      <c r="C27" s="6">
        <v>21311.94</v>
      </c>
      <c r="D27" s="2">
        <f t="shared" si="0"/>
        <v>64</v>
      </c>
      <c r="E27" s="2">
        <f t="shared" si="1"/>
        <v>512</v>
      </c>
      <c r="F27" s="2">
        <f t="shared" si="2"/>
        <v>4096</v>
      </c>
      <c r="G27" s="2">
        <f t="shared" si="3"/>
        <v>32768</v>
      </c>
      <c r="H27" s="2">
        <f t="shared" si="4"/>
        <v>262144</v>
      </c>
      <c r="I27" s="2">
        <f t="shared" si="5"/>
        <v>2097152</v>
      </c>
      <c r="J27" s="2">
        <f t="shared" si="6"/>
        <v>16777216</v>
      </c>
      <c r="K27" s="2">
        <f>B27*C27</f>
        <v>170495.52</v>
      </c>
      <c r="L27" s="2">
        <f>B27^2 *C27</f>
        <v>1363964.16</v>
      </c>
      <c r="M27" s="2">
        <f>B27^3*C27</f>
        <v>10911713.279999999</v>
      </c>
      <c r="N27" s="2">
        <f>F27*C27</f>
        <v>87293706.239999995</v>
      </c>
    </row>
    <row r="28" spans="2:14" x14ac:dyDescent="0.3">
      <c r="B28" s="2">
        <f>SUM(B20:B27)</f>
        <v>36</v>
      </c>
      <c r="C28" s="8">
        <f>SUM(C20:C27)</f>
        <v>241216.71999999997</v>
      </c>
      <c r="D28" s="9">
        <f>SUM(D20:D27)</f>
        <v>204</v>
      </c>
      <c r="E28" s="9">
        <f>SUM(E20:E27)</f>
        <v>1296</v>
      </c>
      <c r="F28" s="9">
        <f>SUM(F20:F27)</f>
        <v>8772</v>
      </c>
      <c r="G28" s="9">
        <f>SUM(G20:G27)</f>
        <v>61776</v>
      </c>
      <c r="H28" s="9">
        <f>SUM(H20:H27)</f>
        <v>446964</v>
      </c>
      <c r="I28" s="9">
        <f>SUM(I20:I27)</f>
        <v>3297456</v>
      </c>
      <c r="J28" s="9">
        <f>SUM(J20:J27)</f>
        <v>24684612</v>
      </c>
      <c r="K28" s="9">
        <f>SUM(K20:K27)</f>
        <v>1035009.54</v>
      </c>
      <c r="L28" s="9">
        <f>SUM(L20:L27)</f>
        <v>6156644.4399999995</v>
      </c>
      <c r="M28" s="9">
        <f>SUM(M20:M27)</f>
        <v>40894667.699999996</v>
      </c>
      <c r="N28" s="9">
        <f>SUM(N20:N27)</f>
        <v>282964930.12</v>
      </c>
    </row>
    <row r="32" spans="2:14" x14ac:dyDescent="0.3">
      <c r="B32" s="2" t="s">
        <v>19</v>
      </c>
    </row>
    <row r="34" spans="2:9" x14ac:dyDescent="0.3">
      <c r="B34" s="2">
        <v>8</v>
      </c>
      <c r="C34" s="2">
        <v>36</v>
      </c>
      <c r="D34" s="2">
        <v>204</v>
      </c>
      <c r="E34" s="2">
        <v>1296</v>
      </c>
      <c r="F34" s="2">
        <v>8772</v>
      </c>
    </row>
    <row r="35" spans="2:9" x14ac:dyDescent="0.3">
      <c r="B35" s="2">
        <v>36</v>
      </c>
      <c r="C35" s="2">
        <v>204</v>
      </c>
      <c r="D35" s="2">
        <v>1296</v>
      </c>
      <c r="E35" s="2">
        <v>8772</v>
      </c>
      <c r="F35" s="2">
        <v>61776</v>
      </c>
    </row>
    <row r="36" spans="2:9" x14ac:dyDescent="0.3">
      <c r="B36" s="2">
        <v>204</v>
      </c>
      <c r="C36" s="2">
        <v>1296</v>
      </c>
      <c r="D36" s="2">
        <v>8772</v>
      </c>
      <c r="E36" s="2">
        <v>61776</v>
      </c>
      <c r="F36" s="2">
        <v>446964</v>
      </c>
      <c r="H36" t="s">
        <v>22</v>
      </c>
      <c r="I36">
        <f>MDETERM(B34:F38)</f>
        <v>60699082751.72097</v>
      </c>
    </row>
    <row r="37" spans="2:9" x14ac:dyDescent="0.3">
      <c r="B37" s="2">
        <v>1296</v>
      </c>
      <c r="C37" s="2">
        <v>8772</v>
      </c>
      <c r="D37" s="2">
        <v>61776</v>
      </c>
      <c r="E37" s="2">
        <v>446964</v>
      </c>
      <c r="F37" s="2">
        <v>3297456</v>
      </c>
    </row>
    <row r="38" spans="2:9" x14ac:dyDescent="0.3">
      <c r="B38" s="2">
        <v>8772</v>
      </c>
      <c r="C38" s="2">
        <v>61776</v>
      </c>
      <c r="D38" s="2">
        <v>446964</v>
      </c>
      <c r="E38" s="2">
        <v>3297456</v>
      </c>
      <c r="F38" s="2">
        <v>24684612</v>
      </c>
    </row>
    <row r="40" spans="2:9" x14ac:dyDescent="0.3">
      <c r="B40" s="8">
        <v>241216.71999999997</v>
      </c>
      <c r="C40" s="2">
        <v>36</v>
      </c>
      <c r="D40" s="2">
        <v>204</v>
      </c>
      <c r="E40" s="2">
        <v>1296</v>
      </c>
      <c r="F40" s="2">
        <v>8772</v>
      </c>
    </row>
    <row r="41" spans="2:9" x14ac:dyDescent="0.3">
      <c r="B41" s="2">
        <v>1035009.54</v>
      </c>
      <c r="C41" s="2">
        <v>204</v>
      </c>
      <c r="D41" s="2">
        <v>1296</v>
      </c>
      <c r="E41" s="2">
        <v>8772</v>
      </c>
      <c r="F41" s="2">
        <v>61776</v>
      </c>
    </row>
    <row r="42" spans="2:9" x14ac:dyDescent="0.3">
      <c r="B42" s="10">
        <v>6156644.4399999995</v>
      </c>
      <c r="C42" s="2">
        <v>1296</v>
      </c>
      <c r="D42" s="2">
        <v>8772</v>
      </c>
      <c r="E42" s="2">
        <v>61776</v>
      </c>
      <c r="F42" s="2">
        <v>446964</v>
      </c>
      <c r="H42" t="s">
        <v>32</v>
      </c>
      <c r="I42">
        <f>MDETERM(B40:F44)</f>
        <v>3029154448575809.5</v>
      </c>
    </row>
    <row r="43" spans="2:9" x14ac:dyDescent="0.3">
      <c r="B43" s="2">
        <v>40894667.699999996</v>
      </c>
      <c r="C43" s="2">
        <v>8772</v>
      </c>
      <c r="D43" s="2">
        <v>61776</v>
      </c>
      <c r="E43" s="2">
        <v>446964</v>
      </c>
      <c r="F43" s="2">
        <v>3297456</v>
      </c>
    </row>
    <row r="44" spans="2:9" x14ac:dyDescent="0.3">
      <c r="B44" s="2">
        <v>282964930.12</v>
      </c>
      <c r="C44" s="2">
        <v>61776</v>
      </c>
      <c r="D44" s="2">
        <v>446964</v>
      </c>
      <c r="E44" s="2">
        <v>3297456</v>
      </c>
      <c r="F44" s="2">
        <v>24684612</v>
      </c>
    </row>
    <row r="46" spans="2:9" x14ac:dyDescent="0.3">
      <c r="B46" s="2">
        <v>8</v>
      </c>
      <c r="C46" s="8">
        <v>241216.71999999997</v>
      </c>
      <c r="D46" s="2">
        <v>204</v>
      </c>
      <c r="E46" s="2">
        <v>1296</v>
      </c>
      <c r="F46" s="2">
        <v>8772</v>
      </c>
    </row>
    <row r="47" spans="2:9" x14ac:dyDescent="0.3">
      <c r="B47" s="2">
        <v>36</v>
      </c>
      <c r="C47" s="2">
        <v>1035009.54</v>
      </c>
      <c r="D47" s="2">
        <v>1296</v>
      </c>
      <c r="E47" s="2">
        <v>8772</v>
      </c>
      <c r="F47" s="2">
        <v>61776</v>
      </c>
    </row>
    <row r="48" spans="2:9" x14ac:dyDescent="0.3">
      <c r="B48" s="2">
        <v>204</v>
      </c>
      <c r="C48" s="10">
        <v>6156644.4399999995</v>
      </c>
      <c r="D48" s="2">
        <v>8772</v>
      </c>
      <c r="E48" s="2">
        <v>61776</v>
      </c>
      <c r="F48" s="2">
        <v>446964</v>
      </c>
      <c r="H48" t="s">
        <v>23</v>
      </c>
      <c r="I48">
        <f>MDETERM(B46:F50)</f>
        <v>2676121294986686</v>
      </c>
    </row>
    <row r="49" spans="2:9" x14ac:dyDescent="0.3">
      <c r="B49" s="2">
        <v>1296</v>
      </c>
      <c r="C49" s="2">
        <v>40894667.699999996</v>
      </c>
      <c r="D49" s="2">
        <v>61776</v>
      </c>
      <c r="E49" s="2">
        <v>446964</v>
      </c>
      <c r="F49" s="2">
        <v>3297456</v>
      </c>
    </row>
    <row r="50" spans="2:9" x14ac:dyDescent="0.3">
      <c r="B50" s="2">
        <v>8772</v>
      </c>
      <c r="C50" s="2">
        <v>282964930.12</v>
      </c>
      <c r="D50" s="2">
        <v>446964</v>
      </c>
      <c r="E50" s="2">
        <v>3297456</v>
      </c>
      <c r="F50" s="2">
        <v>24684612</v>
      </c>
    </row>
    <row r="52" spans="2:9" x14ac:dyDescent="0.3">
      <c r="B52" s="2">
        <v>8</v>
      </c>
      <c r="C52" s="2">
        <v>36</v>
      </c>
      <c r="D52" s="8">
        <v>241216.71999999997</v>
      </c>
      <c r="E52" s="2">
        <v>1296</v>
      </c>
      <c r="F52" s="2">
        <v>8772</v>
      </c>
    </row>
    <row r="53" spans="2:9" x14ac:dyDescent="0.3">
      <c r="B53" s="2">
        <v>36</v>
      </c>
      <c r="C53" s="2">
        <v>204</v>
      </c>
      <c r="D53" s="2">
        <v>1035009.54</v>
      </c>
      <c r="E53" s="2">
        <v>8772</v>
      </c>
      <c r="F53" s="2">
        <v>61776</v>
      </c>
    </row>
    <row r="54" spans="2:9" x14ac:dyDescent="0.3">
      <c r="B54" s="2">
        <v>204</v>
      </c>
      <c r="C54" s="2">
        <v>1296</v>
      </c>
      <c r="D54" s="10">
        <v>6156644.4399999995</v>
      </c>
      <c r="E54" s="2">
        <v>61776</v>
      </c>
      <c r="F54" s="2">
        <v>446964</v>
      </c>
      <c r="H54" t="s">
        <v>24</v>
      </c>
      <c r="I54">
        <f>MDETERM(B52:F56)</f>
        <v>-2467457022275366.5</v>
      </c>
    </row>
    <row r="55" spans="2:9" x14ac:dyDescent="0.3">
      <c r="B55" s="2">
        <v>1296</v>
      </c>
      <c r="C55" s="2">
        <v>8772</v>
      </c>
      <c r="D55" s="2">
        <v>40894667.699999996</v>
      </c>
      <c r="E55" s="2">
        <v>446964</v>
      </c>
      <c r="F55" s="2">
        <v>3297456</v>
      </c>
    </row>
    <row r="56" spans="2:9" x14ac:dyDescent="0.3">
      <c r="B56" s="2">
        <v>8772</v>
      </c>
      <c r="C56" s="2">
        <v>61776</v>
      </c>
      <c r="D56" s="2">
        <v>282964930.12</v>
      </c>
      <c r="E56" s="2">
        <v>3297456</v>
      </c>
      <c r="F56" s="2">
        <v>24684612</v>
      </c>
    </row>
    <row r="58" spans="2:9" x14ac:dyDescent="0.3">
      <c r="B58" s="2">
        <v>8</v>
      </c>
      <c r="C58" s="2">
        <v>36</v>
      </c>
      <c r="D58" s="2">
        <v>204</v>
      </c>
      <c r="E58" s="8">
        <v>241216.71999999997</v>
      </c>
      <c r="F58" s="2">
        <v>8772</v>
      </c>
    </row>
    <row r="59" spans="2:9" x14ac:dyDescent="0.3">
      <c r="B59" s="2">
        <v>36</v>
      </c>
      <c r="C59" s="2">
        <v>204</v>
      </c>
      <c r="D59" s="2">
        <v>1296</v>
      </c>
      <c r="E59" s="2">
        <v>1035009.54</v>
      </c>
      <c r="F59" s="2">
        <v>61776</v>
      </c>
    </row>
    <row r="60" spans="2:9" x14ac:dyDescent="0.3">
      <c r="B60" s="2">
        <v>204</v>
      </c>
      <c r="C60" s="2">
        <v>1296</v>
      </c>
      <c r="D60" s="2">
        <v>8772</v>
      </c>
      <c r="E60" s="10">
        <v>6156644.4399999995</v>
      </c>
      <c r="F60" s="2">
        <v>446964</v>
      </c>
      <c r="H60" t="s">
        <v>25</v>
      </c>
      <c r="I60">
        <f>MDETERM(B58:F62)</f>
        <v>544254531036501.31</v>
      </c>
    </row>
    <row r="61" spans="2:9" x14ac:dyDescent="0.3">
      <c r="B61" s="2">
        <v>1296</v>
      </c>
      <c r="C61" s="2">
        <v>8772</v>
      </c>
      <c r="D61" s="2">
        <v>61776</v>
      </c>
      <c r="E61" s="2">
        <v>40894667.699999996</v>
      </c>
      <c r="F61" s="2">
        <v>3297456</v>
      </c>
    </row>
    <row r="62" spans="2:9" x14ac:dyDescent="0.3">
      <c r="B62" s="2">
        <v>8772</v>
      </c>
      <c r="C62" s="2">
        <v>61776</v>
      </c>
      <c r="D62" s="2">
        <v>446964</v>
      </c>
      <c r="E62" s="2">
        <v>282964930.12</v>
      </c>
      <c r="F62" s="2">
        <v>24684612</v>
      </c>
    </row>
    <row r="64" spans="2:9" x14ac:dyDescent="0.3">
      <c r="B64" s="2">
        <v>8</v>
      </c>
      <c r="C64" s="2">
        <v>36</v>
      </c>
      <c r="D64" s="2">
        <v>204</v>
      </c>
      <c r="E64" s="2">
        <v>1296</v>
      </c>
      <c r="F64" s="8">
        <v>241216.71999999997</v>
      </c>
    </row>
    <row r="65" spans="2:9" x14ac:dyDescent="0.3">
      <c r="B65" s="2">
        <v>36</v>
      </c>
      <c r="C65" s="2">
        <v>204</v>
      </c>
      <c r="D65" s="2">
        <v>1296</v>
      </c>
      <c r="E65" s="2">
        <v>8772</v>
      </c>
      <c r="F65" s="2">
        <v>1035009.54</v>
      </c>
    </row>
    <row r="66" spans="2:9" x14ac:dyDescent="0.3">
      <c r="B66" s="2">
        <v>204</v>
      </c>
      <c r="C66" s="2">
        <v>1296</v>
      </c>
      <c r="D66" s="2">
        <v>8772</v>
      </c>
      <c r="E66" s="2">
        <v>61776</v>
      </c>
      <c r="F66" s="10">
        <v>6156644.4399999995</v>
      </c>
      <c r="H66" t="s">
        <v>26</v>
      </c>
      <c r="I66">
        <f>MDETERM(B64:F68)</f>
        <v>-35103124514268.547</v>
      </c>
    </row>
    <row r="67" spans="2:9" x14ac:dyDescent="0.3">
      <c r="B67" s="2">
        <v>1296</v>
      </c>
      <c r="C67" s="2">
        <v>8772</v>
      </c>
      <c r="D67" s="2">
        <v>61776</v>
      </c>
      <c r="E67" s="2">
        <v>446964</v>
      </c>
      <c r="F67" s="2">
        <v>40894667.699999996</v>
      </c>
    </row>
    <row r="68" spans="2:9" x14ac:dyDescent="0.3">
      <c r="B68" s="2">
        <v>8772</v>
      </c>
      <c r="C68" s="2">
        <v>61776</v>
      </c>
      <c r="D68" s="2">
        <v>446964</v>
      </c>
      <c r="E68" s="2">
        <v>3297456</v>
      </c>
      <c r="F68" s="2">
        <v>282964930.12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JHORDY ANTHONY AGILA SARAGURO</dc:creator>
  <cp:lastModifiedBy>Luis Miguel Morales Bautista</cp:lastModifiedBy>
  <dcterms:created xsi:type="dcterms:W3CDTF">2024-01-09T16:29:52Z</dcterms:created>
  <dcterms:modified xsi:type="dcterms:W3CDTF">2024-01-09T17:42:32Z</dcterms:modified>
</cp:coreProperties>
</file>